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waltung\06_Prüfsekretariat\002_QV_KUNDENDIALOG\10-Notenrechner\Notenrechner mit BM1 mit Teildispens\"/>
    </mc:Choice>
  </mc:AlternateContent>
  <xr:revisionPtr revIDLastSave="0" documentId="13_ncr:1_{591F197A-431A-4DD2-AB14-953501C602E2}" xr6:coauthVersionLast="36" xr6:coauthVersionMax="36" xr10:uidLastSave="{00000000-0000-0000-0000-000000000000}"/>
  <bookViews>
    <workbookView xWindow="-600" yWindow="255" windowWidth="21690" windowHeight="11865" xr2:uid="{00000000-000D-0000-FFFF-FFFF00000000}"/>
  </bookViews>
  <sheets>
    <sheet name="Tabelle 1" sheetId="2" r:id="rId1"/>
    <sheet name="Tabelle 1 (2)" sheetId="4" r:id="rId2"/>
    <sheet name="Tabelle1" sheetId="3" r:id="rId3"/>
  </sheets>
  <definedNames>
    <definedName name="_xlnm.Print_Area" localSheetId="0">'Tabelle 1'!$A$1:$Q$46</definedName>
    <definedName name="_xlnm.Print_Area" localSheetId="1">'Tabelle 1 (2)'!$A$1:$P$35</definedName>
  </definedNames>
  <calcPr calcId="191029"/>
</workbook>
</file>

<file path=xl/calcChain.xml><?xml version="1.0" encoding="utf-8"?>
<calcChain xmlns="http://schemas.openxmlformats.org/spreadsheetml/2006/main">
  <c r="H17" i="2" l="1"/>
  <c r="P23" i="2" l="1"/>
  <c r="M42" i="2" s="1"/>
  <c r="P11" i="2"/>
  <c r="P15" i="2"/>
  <c r="P16" i="2"/>
  <c r="P17" i="2"/>
  <c r="P18" i="2"/>
  <c r="P19" i="2"/>
  <c r="P20" i="2"/>
  <c r="P21" i="2"/>
  <c r="P22" i="2"/>
  <c r="H27" i="2"/>
  <c r="H40" i="2" l="1"/>
  <c r="M41" i="2"/>
  <c r="N35" i="2" l="1"/>
  <c r="N36" i="2"/>
  <c r="P37" i="2" l="1"/>
  <c r="M44" i="2" s="1"/>
  <c r="H19" i="4"/>
  <c r="N35" i="4" s="1"/>
  <c r="P16" i="4"/>
  <c r="N33" i="4" s="1"/>
  <c r="H10" i="4"/>
  <c r="N27" i="4" s="1"/>
  <c r="P24" i="4" s="1"/>
  <c r="N34" i="4" s="1"/>
  <c r="P8" i="4"/>
  <c r="N32" i="4" s="1"/>
  <c r="P41" i="2" l="1"/>
  <c r="H41" i="2" s="1"/>
  <c r="P32" i="4"/>
  <c r="C33" i="4" s="1"/>
  <c r="C32" i="4"/>
  <c r="H43" i="2" l="1"/>
  <c r="C35" i="4"/>
</calcChain>
</file>

<file path=xl/sharedStrings.xml><?xml version="1.0" encoding="utf-8"?>
<sst xmlns="http://schemas.openxmlformats.org/spreadsheetml/2006/main" count="210" uniqueCount="124">
  <si>
    <t>Beratung und Verkauf</t>
  </si>
  <si>
    <t>Betriebliche Prozesse</t>
  </si>
  <si>
    <t>Bibliografie und Recherche</t>
  </si>
  <si>
    <t>Handelsobjekte</t>
  </si>
  <si>
    <t>Literatur, Kultur, Wissenschaft</t>
  </si>
  <si>
    <t></t>
  </si>
  <si>
    <t></t>
  </si>
  <si>
    <t></t>
  </si>
  <si>
    <t></t>
  </si>
  <si>
    <t></t>
  </si>
  <si>
    <t></t>
  </si>
  <si>
    <t>Position</t>
  </si>
  <si>
    <t>Warenpräsentation und Ladengestaltung</t>
  </si>
  <si>
    <t>Position / Position / Posizione</t>
  </si>
  <si>
    <t>1.</t>
  </si>
  <si>
    <t>2.</t>
  </si>
  <si>
    <t>3.</t>
  </si>
  <si>
    <t>4.</t>
  </si>
  <si>
    <t>Kundenberatung und  Verkaufsgespräch</t>
  </si>
  <si>
    <t>Bibliografie und Rechere</t>
  </si>
  <si>
    <t xml:space="preserve">Sortimentsgestaltung </t>
  </si>
  <si>
    <t xml:space="preserve">Literatur, Kultur, Wissenschaft </t>
  </si>
  <si>
    <t xml:space="preserve">Vertiefungsarbeit (VA) </t>
  </si>
  <si>
    <t>Lokale Landessprache</t>
  </si>
  <si>
    <t>Wirtschaft, Politik und Gesellschaft</t>
  </si>
  <si>
    <t xml:space="preserve">Erfahrungsnoten der Leitziele </t>
  </si>
  <si>
    <t>Qualifikationsbereiche</t>
  </si>
  <si>
    <t>Prüfungsergebnis</t>
  </si>
  <si>
    <t>Praktische Arbeit</t>
  </si>
  <si>
    <t>Berufskenntnisse</t>
  </si>
  <si>
    <t xml:space="preserve">Allgemeinbildung </t>
  </si>
  <si>
    <t>Faktor</t>
  </si>
  <si>
    <r>
      <t>Qualifikationsbereich A: Vorgegebene Praktische Arbeit VPA</t>
    </r>
    <r>
      <rPr>
        <b/>
        <sz val="9"/>
        <rFont val="Arial"/>
        <family val="2"/>
      </rPr>
      <t/>
    </r>
  </si>
  <si>
    <t>Qualifikationsbereich B: Berufskenntnisse</t>
  </si>
  <si>
    <r>
      <t>Qualifikationsbereich C: Allgemeinbildung</t>
    </r>
    <r>
      <rPr>
        <b/>
        <sz val="9"/>
        <rFont val="Arial"/>
        <family val="2"/>
      </rPr>
      <t/>
    </r>
  </si>
  <si>
    <t>A</t>
  </si>
  <si>
    <t>B</t>
  </si>
  <si>
    <t>C</t>
  </si>
  <si>
    <t>D</t>
  </si>
  <si>
    <t>Berechnung der Erfahrungsnote für Qualifikationsbereich C</t>
  </si>
  <si>
    <t>Berechnung der Erfahrungsnote für den Qualifikationsbereich D</t>
  </si>
  <si>
    <t>Erfahrungsnote*</t>
  </si>
  <si>
    <t>Positionsoten*</t>
  </si>
  <si>
    <t>Positionsnoten*</t>
  </si>
  <si>
    <t>Bereichsnote**</t>
  </si>
  <si>
    <t>Gesamtnote**</t>
  </si>
  <si>
    <t xml:space="preserve">*  auf eine ganze oder halbe Note gerundet </t>
  </si>
  <si>
    <t>** auf eine Dezimalstelle gerundet</t>
  </si>
  <si>
    <t>Bestehensnorm</t>
  </si>
  <si>
    <t>Qualifikationsbereich A: VPA ist genügend</t>
  </si>
  <si>
    <t>Gesamtnote ist genügend</t>
  </si>
  <si>
    <t>Erfahrungsnote</t>
  </si>
  <si>
    <t>Noten in die gelben Felder eintragen. Berechnungen ohne Gewähr.</t>
  </si>
  <si>
    <t>Noten</t>
  </si>
  <si>
    <t>Das Qualifikationsverfahren ist</t>
  </si>
  <si>
    <t xml:space="preserve">Notenrechner </t>
  </si>
  <si>
    <t>Allgemeinbildung</t>
  </si>
  <si>
    <t>ABUSK - Sprache und Kommunikation</t>
  </si>
  <si>
    <t>ABUGE - Gesellschaft</t>
  </si>
  <si>
    <t>Vertiefungsarbeit</t>
  </si>
  <si>
    <r>
      <t>Qualifikationsbereich 2 c: Allgemeinbildung</t>
    </r>
    <r>
      <rPr>
        <b/>
        <sz val="9"/>
        <rFont val="Arial"/>
        <family val="2"/>
      </rPr>
      <t/>
    </r>
  </si>
  <si>
    <t>Berechnung Erfahrungsnote Berufskundlicher Unterricht (Qualifikationsbereich 2 d)</t>
  </si>
  <si>
    <t>KUDID - Kundendialog D</t>
  </si>
  <si>
    <t>KUDIF/KUDIE - Kundendialog F oder E</t>
  </si>
  <si>
    <t>KUDI - Kundendialog (Block)</t>
  </si>
  <si>
    <t>Überbetriebliche Kurse</t>
  </si>
  <si>
    <t>2 - Qualifikationsverfahren</t>
  </si>
  <si>
    <t>Pos 1</t>
  </si>
  <si>
    <t>Pos 2</t>
  </si>
  <si>
    <t>Kunden gewinnen</t>
  </si>
  <si>
    <t>Pos 3</t>
  </si>
  <si>
    <t>Kunden betreuen</t>
  </si>
  <si>
    <t>Pos 4</t>
  </si>
  <si>
    <t>Kunden binden</t>
  </si>
  <si>
    <t>Arbeitsorganisation und Zusammenarbeit ausgestalten</t>
  </si>
  <si>
    <t>Pos 5</t>
  </si>
  <si>
    <t>Kunden rückgewinnen</t>
  </si>
  <si>
    <t>Pos 6</t>
  </si>
  <si>
    <t>Pos 7</t>
  </si>
  <si>
    <t>Vorschriften und Vorgaben einhalten</t>
  </si>
  <si>
    <t>Note</t>
  </si>
  <si>
    <t>Kommunikationsanlagen+Unterstützungssysteme nutzen</t>
  </si>
  <si>
    <t>1</t>
  </si>
  <si>
    <t>2</t>
  </si>
  <si>
    <t>Praktische Arbeit VPA</t>
  </si>
  <si>
    <t>Gewicht.</t>
  </si>
  <si>
    <t>KU - Kommunikations- und Unterstütz.systeme</t>
  </si>
  <si>
    <t>Pos 8</t>
  </si>
  <si>
    <t>Handlungskomptenzübergreifendes Gespräch</t>
  </si>
  <si>
    <t>Qualifikationsbereich 2 d: Erfahrungsnote</t>
  </si>
  <si>
    <t xml:space="preserve">2.b </t>
  </si>
  <si>
    <t xml:space="preserve">2.a </t>
  </si>
  <si>
    <t xml:space="preserve">2.c  </t>
  </si>
  <si>
    <t xml:space="preserve">2.d </t>
  </si>
  <si>
    <t xml:space="preserve">1 - Erfahrungsnoten </t>
  </si>
  <si>
    <t>Berechnung Erfahrungsnote Allgemeinbildung (Qualifikationsbereich 2 c)</t>
  </si>
  <si>
    <t>AVZ - Arbeitsorg./Zus.arbeit/Vorschriften/Vorgaben</t>
  </si>
  <si>
    <t>Voraussetzungen für Prüfungszulassung:</t>
  </si>
  <si>
    <t xml:space="preserve">Vorschriften und Vorgaben einhalten </t>
  </si>
  <si>
    <t>einzelne Pos-Noten = ganze oder halbe Noten</t>
  </si>
  <si>
    <t>Pos 1 und 2 = Halbnotenrundungen, Pos 3 Prüf.Note = *</t>
  </si>
  <si>
    <t xml:space="preserve"> (Dispensationen sind nicht möglich)</t>
  </si>
  <si>
    <t>Berufskundlicher Unterricht *</t>
  </si>
  <si>
    <t>Überbetriebliche Kurse *</t>
  </si>
  <si>
    <t>- rechtzeitige Einreichung Vertiefungsarbeit</t>
  </si>
  <si>
    <t>Allgemeinbildung/Fach/Semesternoten*</t>
  </si>
  <si>
    <t>Berufskundlicher Unterricht*</t>
  </si>
  <si>
    <r>
      <rPr>
        <b/>
        <sz val="9"/>
        <rFont val="Arial"/>
        <family val="2"/>
      </rPr>
      <t>Ü</t>
    </r>
    <r>
      <rPr>
        <b/>
        <sz val="10"/>
        <rFont val="Arial"/>
        <family val="2"/>
      </rPr>
      <t>berbetriebliche Kurse*</t>
    </r>
  </si>
  <si>
    <t>(Mittelwert aller Semesternoten)</t>
  </si>
  <si>
    <t>(Mittelwert aller</t>
  </si>
  <si>
    <t>Semesternoten)</t>
  </si>
  <si>
    <t>Pos-Note*</t>
  </si>
  <si>
    <t>Fachnote**</t>
  </si>
  <si>
    <t>QV-Schlussprüfung ABUGE (schriftlich) *</t>
  </si>
  <si>
    <t>Gewichtung</t>
  </si>
  <si>
    <t>QV-Schlussprüfung ABUSK (schriftlich) *</t>
  </si>
  <si>
    <t>Gesamt-Note **</t>
  </si>
  <si>
    <r>
      <rPr>
        <b/>
        <sz val="10"/>
        <rFont val="Arial"/>
        <family val="2"/>
      </rPr>
      <t>und</t>
    </r>
    <r>
      <rPr>
        <sz val="10"/>
        <rFont val="Arial"/>
        <family val="2"/>
      </rPr>
      <t xml:space="preserve"> die Gesamtnote muss </t>
    </r>
    <r>
      <rPr>
        <sz val="10"/>
        <color rgb="FFFF0000"/>
        <rFont val="Arial"/>
        <family val="2"/>
      </rPr>
      <t>gleich/grösser</t>
    </r>
    <r>
      <rPr>
        <sz val="10"/>
        <rFont val="Arial"/>
        <family val="2"/>
      </rPr>
      <t xml:space="preserve"> 4.0 sein</t>
    </r>
  </si>
  <si>
    <t>- rechtzeitige und vollständige Beibringung der Noten aus überbetrieblichen Kursen</t>
  </si>
  <si>
    <r>
      <t xml:space="preserve">Qualifikationsbereich 2 a / VPA muss </t>
    </r>
    <r>
      <rPr>
        <sz val="10"/>
        <color rgb="FFFF0000"/>
        <rFont val="Arial"/>
        <family val="2"/>
      </rPr>
      <t>gleich/grösser</t>
    </r>
    <r>
      <rPr>
        <sz val="10"/>
        <rFont val="Arial"/>
        <family val="2"/>
      </rPr>
      <t xml:space="preserve"> 4.0 sein</t>
    </r>
  </si>
  <si>
    <t>Fachnote **</t>
  </si>
  <si>
    <r>
      <t xml:space="preserve">Qualifikationsbereich 2 a  - Praktische Arbeit VPA </t>
    </r>
    <r>
      <rPr>
        <sz val="10"/>
        <rFont val="Arial"/>
        <family val="2"/>
      </rPr>
      <t>(mündl+schriftl.)</t>
    </r>
  </si>
  <si>
    <r>
      <t xml:space="preserve">Qualifikationsbereich 2 b - Berufskenntnisse </t>
    </r>
    <r>
      <rPr>
        <sz val="10"/>
        <rFont val="Arial"/>
        <family val="2"/>
      </rPr>
      <t>(mündl+schriftl.)</t>
    </r>
  </si>
  <si>
    <t>04.12.2020/QV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</si>
</sst>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39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/>
    <xf numFmtId="0" fontId="4" fillId="0" borderId="0" xfId="0" applyFont="1"/>
    <xf numFmtId="164" fontId="2" fillId="4" borderId="1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top" wrapText="1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0" xfId="0" applyNumberFormat="1" applyFont="1" applyFill="1" applyBorder="1" applyAlignment="1" applyProtection="1">
      <alignment horizontal="center" vertical="center"/>
    </xf>
    <xf numFmtId="164" fontId="7" fillId="5" borderId="0" xfId="0" applyNumberFormat="1" applyFont="1" applyFill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5" xfId="0" applyNumberFormat="1" applyFont="1" applyFill="1" applyBorder="1" applyAlignment="1" applyProtection="1">
      <alignment horizontal="center" vertical="center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protection locked="0"/>
    </xf>
    <xf numFmtId="164" fontId="12" fillId="3" borderId="2" xfId="0" applyNumberFormat="1" applyFont="1" applyFill="1" applyBorder="1" applyAlignment="1" applyProtection="1">
      <protection locked="0"/>
    </xf>
    <xf numFmtId="164" fontId="12" fillId="3" borderId="5" xfId="0" applyNumberFormat="1" applyFont="1" applyFill="1" applyBorder="1" applyAlignment="1" applyProtection="1">
      <protection locked="0"/>
    </xf>
    <xf numFmtId="164" fontId="16" fillId="5" borderId="3" xfId="0" applyNumberFormat="1" applyFont="1" applyFill="1" applyBorder="1" applyAlignment="1" applyProtection="1">
      <alignment vertical="center"/>
    </xf>
    <xf numFmtId="164" fontId="16" fillId="5" borderId="7" xfId="0" applyNumberFormat="1" applyFont="1" applyFill="1" applyBorder="1" applyAlignment="1" applyProtection="1">
      <alignment vertical="center"/>
    </xf>
    <xf numFmtId="164" fontId="9" fillId="5" borderId="7" xfId="0" applyNumberFormat="1" applyFont="1" applyFill="1" applyBorder="1" applyAlignment="1" applyProtection="1">
      <alignment vertical="center"/>
    </xf>
    <xf numFmtId="9" fontId="9" fillId="4" borderId="3" xfId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1" fillId="0" borderId="0" xfId="0" applyFont="1" applyAlignment="1" applyProtection="1"/>
    <xf numFmtId="0" fontId="2" fillId="0" borderId="2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0" fontId="1" fillId="0" borderId="0" xfId="0" applyFont="1" applyProtection="1"/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164" fontId="2" fillId="5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64" fontId="9" fillId="5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0" fontId="2" fillId="0" borderId="0" xfId="0" applyFont="1" applyFill="1" applyBorder="1" applyProtection="1"/>
    <xf numFmtId="0" fontId="11" fillId="0" borderId="1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/>
    <xf numFmtId="164" fontId="13" fillId="7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14" fillId="0" borderId="0" xfId="0" quotePrefix="1" applyFont="1" applyProtection="1"/>
    <xf numFmtId="0" fontId="14" fillId="0" borderId="0" xfId="0" applyFont="1" applyFill="1" applyBorder="1" applyProtection="1"/>
    <xf numFmtId="0" fontId="2" fillId="0" borderId="0" xfId="0" applyFont="1" applyBorder="1" applyProtection="1"/>
    <xf numFmtId="0" fontId="2" fillId="5" borderId="0" xfId="0" applyFont="1" applyFill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12" fillId="0" borderId="0" xfId="0" applyFont="1" applyBorder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2" fillId="0" borderId="14" xfId="0" applyFont="1" applyBorder="1" applyProtection="1"/>
    <xf numFmtId="0" fontId="1" fillId="0" borderId="3" xfId="0" applyFont="1" applyBorder="1" applyProtection="1"/>
    <xf numFmtId="0" fontId="2" fillId="0" borderId="4" xfId="0" applyFont="1" applyBorder="1" applyProtection="1"/>
    <xf numFmtId="0" fontId="12" fillId="0" borderId="7" xfId="0" applyFont="1" applyBorder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left"/>
    </xf>
    <xf numFmtId="9" fontId="1" fillId="0" borderId="12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Protection="1"/>
    <xf numFmtId="0" fontId="2" fillId="0" borderId="1" xfId="0" applyFont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wrapText="1"/>
    </xf>
    <xf numFmtId="0" fontId="11" fillId="5" borderId="6" xfId="0" applyFont="1" applyFill="1" applyBorder="1" applyAlignment="1" applyProtection="1"/>
    <xf numFmtId="164" fontId="1" fillId="5" borderId="2" xfId="0" applyNumberFormat="1" applyFont="1" applyFill="1" applyBorder="1" applyAlignment="1" applyProtection="1">
      <alignment vertical="center"/>
    </xf>
    <xf numFmtId="164" fontId="1" fillId="5" borderId="6" xfId="0" applyNumberFormat="1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/>
    <xf numFmtId="164" fontId="1" fillId="5" borderId="5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9" fontId="9" fillId="5" borderId="1" xfId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Protection="1"/>
    <xf numFmtId="49" fontId="1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164" fontId="1" fillId="5" borderId="0" xfId="0" applyNumberFormat="1" applyFont="1" applyFill="1" applyBorder="1" applyAlignment="1" applyProtection="1">
      <alignment horizontal="right" vertical="center"/>
    </xf>
    <xf numFmtId="0" fontId="1" fillId="5" borderId="0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 wrapText="1"/>
    </xf>
    <xf numFmtId="0" fontId="2" fillId="0" borderId="2" xfId="0" applyFont="1" applyBorder="1" applyProtection="1"/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center"/>
    </xf>
    <xf numFmtId="0" fontId="2" fillId="5" borderId="0" xfId="0" applyFont="1" applyFill="1" applyBorder="1" applyProtection="1"/>
    <xf numFmtId="49" fontId="11" fillId="6" borderId="2" xfId="0" applyNumberFormat="1" applyFont="1" applyFill="1" applyBorder="1" applyAlignment="1" applyProtection="1"/>
    <xf numFmtId="164" fontId="11" fillId="4" borderId="1" xfId="0" applyNumberFormat="1" applyFont="1" applyFill="1" applyBorder="1" applyAlignment="1" applyProtection="1"/>
    <xf numFmtId="49" fontId="11" fillId="7" borderId="1" xfId="0" applyNumberFormat="1" applyFont="1" applyFill="1" applyBorder="1" applyAlignment="1" applyProtection="1"/>
    <xf numFmtId="0" fontId="2" fillId="0" borderId="5" xfId="0" applyFont="1" applyBorder="1" applyProtection="1"/>
    <xf numFmtId="164" fontId="11" fillId="4" borderId="1" xfId="0" applyNumberFormat="1" applyFont="1" applyFill="1" applyBorder="1" applyAlignment="1" applyProtection="1">
      <alignment horizontal="center" wrapText="1"/>
    </xf>
    <xf numFmtId="49" fontId="1" fillId="5" borderId="0" xfId="0" applyNumberFormat="1" applyFont="1" applyFill="1" applyBorder="1" applyAlignment="1" applyProtection="1">
      <alignment horizontal="center" vertical="center" wrapText="1"/>
    </xf>
    <xf numFmtId="164" fontId="1" fillId="5" borderId="0" xfId="0" applyNumberFormat="1" applyFont="1" applyFill="1" applyBorder="1" applyAlignment="1" applyProtection="1">
      <alignment horizontal="center" vertical="center" wrapText="1"/>
    </xf>
    <xf numFmtId="49" fontId="15" fillId="5" borderId="1" xfId="0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left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12" fillId="4" borderId="1" xfId="0" applyNumberFormat="1" applyFont="1" applyFill="1" applyBorder="1" applyAlignment="1" applyProtection="1">
      <alignment horizontal="center"/>
    </xf>
    <xf numFmtId="0" fontId="1" fillId="8" borderId="0" xfId="0" applyFont="1" applyFill="1" applyProtection="1"/>
    <xf numFmtId="0" fontId="3" fillId="8" borderId="2" xfId="0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>
      <alignment vertical="center"/>
    </xf>
    <xf numFmtId="0" fontId="3" fillId="8" borderId="3" xfId="0" applyFont="1" applyFill="1" applyBorder="1" applyAlignment="1" applyProtection="1">
      <alignment vertical="center"/>
    </xf>
    <xf numFmtId="0" fontId="2" fillId="8" borderId="5" xfId="0" applyFont="1" applyFill="1" applyBorder="1" applyAlignment="1" applyProtection="1">
      <alignment vertical="center"/>
    </xf>
    <xf numFmtId="0" fontId="11" fillId="8" borderId="1" xfId="0" applyFont="1" applyFill="1" applyBorder="1" applyAlignment="1" applyProtection="1">
      <alignment vertical="center" wrapText="1"/>
    </xf>
    <xf numFmtId="164" fontId="11" fillId="8" borderId="1" xfId="0" applyNumberFormat="1" applyFont="1" applyFill="1" applyBorder="1" applyAlignment="1" applyProtection="1">
      <alignment horizontal="center" vertical="center"/>
    </xf>
    <xf numFmtId="164" fontId="12" fillId="8" borderId="1" xfId="0" applyNumberFormat="1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vertical="center" wrapText="1"/>
    </xf>
    <xf numFmtId="49" fontId="12" fillId="8" borderId="1" xfId="0" applyNumberFormat="1" applyFont="1" applyFill="1" applyBorder="1" applyAlignment="1" applyProtection="1">
      <alignment wrapText="1"/>
    </xf>
    <xf numFmtId="49" fontId="12" fillId="8" borderId="2" xfId="0" applyNumberFormat="1" applyFont="1" applyFill="1" applyBorder="1" applyAlignment="1" applyProtection="1">
      <alignment wrapText="1"/>
    </xf>
    <xf numFmtId="49" fontId="12" fillId="8" borderId="5" xfId="0" applyNumberFormat="1" applyFont="1" applyFill="1" applyBorder="1" applyAlignment="1" applyProtection="1">
      <alignment wrapText="1"/>
    </xf>
    <xf numFmtId="0" fontId="11" fillId="8" borderId="7" xfId="0" applyFont="1" applyFill="1" applyBorder="1" applyAlignment="1" applyProtection="1">
      <alignment vertical="center" wrapText="1"/>
    </xf>
    <xf numFmtId="0" fontId="2" fillId="8" borderId="2" xfId="0" applyFont="1" applyFill="1" applyBorder="1" applyProtection="1"/>
    <xf numFmtId="0" fontId="2" fillId="8" borderId="1" xfId="0" applyFont="1" applyFill="1" applyBorder="1" applyAlignment="1" applyProtection="1">
      <alignment vertical="center"/>
    </xf>
    <xf numFmtId="164" fontId="12" fillId="8" borderId="1" xfId="0" applyNumberFormat="1" applyFont="1" applyFill="1" applyBorder="1" applyAlignment="1" applyProtection="1"/>
    <xf numFmtId="164" fontId="12" fillId="8" borderId="6" xfId="0" applyNumberFormat="1" applyFont="1" applyFill="1" applyBorder="1" applyAlignment="1" applyProtection="1"/>
    <xf numFmtId="164" fontId="1" fillId="8" borderId="2" xfId="0" applyNumberFormat="1" applyFont="1" applyFill="1" applyBorder="1" applyAlignment="1" applyProtection="1">
      <alignment vertical="center"/>
    </xf>
    <xf numFmtId="164" fontId="1" fillId="8" borderId="15" xfId="0" applyNumberFormat="1" applyFont="1" applyFill="1" applyBorder="1" applyAlignment="1" applyProtection="1">
      <alignment vertical="center"/>
    </xf>
    <xf numFmtId="2" fontId="12" fillId="8" borderId="5" xfId="0" applyNumberFormat="1" applyFont="1" applyFill="1" applyBorder="1" applyAlignment="1" applyProtection="1"/>
    <xf numFmtId="2" fontId="12" fillId="8" borderId="6" xfId="0" applyNumberFormat="1" applyFont="1" applyFill="1" applyBorder="1" applyAlignment="1" applyProtection="1"/>
    <xf numFmtId="164" fontId="12" fillId="8" borderId="3" xfId="0" applyNumberFormat="1" applyFont="1" applyFill="1" applyBorder="1" applyAlignment="1" applyProtection="1"/>
    <xf numFmtId="164" fontId="12" fillId="8" borderId="5" xfId="0" applyNumberFormat="1" applyFont="1" applyFill="1" applyBorder="1" applyAlignment="1" applyProtection="1"/>
    <xf numFmtId="164" fontId="1" fillId="8" borderId="11" xfId="0" applyNumberFormat="1" applyFont="1" applyFill="1" applyBorder="1" applyAlignment="1" applyProtection="1">
      <alignment vertical="center"/>
    </xf>
    <xf numFmtId="164" fontId="11" fillId="8" borderId="1" xfId="0" applyNumberFormat="1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alignment horizontal="left"/>
    </xf>
    <xf numFmtId="164" fontId="2" fillId="8" borderId="1" xfId="0" applyNumberFormat="1" applyFont="1" applyFill="1" applyBorder="1" applyAlignment="1" applyProtection="1">
      <alignment horizontal="center" vertical="center" wrapText="1"/>
    </xf>
    <xf numFmtId="9" fontId="9" fillId="8" borderId="3" xfId="1" applyFont="1" applyFill="1" applyBorder="1" applyAlignment="1" applyProtection="1">
      <alignment vertical="center"/>
    </xf>
    <xf numFmtId="0" fontId="12" fillId="8" borderId="1" xfId="0" applyNumberFormat="1" applyFont="1" applyFill="1" applyBorder="1" applyAlignment="1" applyProtection="1"/>
    <xf numFmtId="0" fontId="1" fillId="4" borderId="2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164" fontId="11" fillId="8" borderId="6" xfId="0" applyNumberFormat="1" applyFont="1" applyFill="1" applyBorder="1" applyAlignment="1" applyProtection="1">
      <alignment horizontal="center" vertical="center" wrapText="1"/>
    </xf>
    <xf numFmtId="164" fontId="11" fillId="8" borderId="5" xfId="0" applyNumberFormat="1" applyFont="1" applyFill="1" applyBorder="1" applyAlignment="1" applyProtection="1">
      <alignment horizontal="center" vertical="center" wrapText="1"/>
    </xf>
    <xf numFmtId="164" fontId="13" fillId="6" borderId="2" xfId="0" applyNumberFormat="1" applyFont="1" applyFill="1" applyBorder="1" applyAlignment="1" applyProtection="1">
      <alignment horizontal="center" vertical="center"/>
    </xf>
    <xf numFmtId="164" fontId="13" fillId="6" borderId="6" xfId="0" applyNumberFormat="1" applyFont="1" applyFill="1" applyBorder="1" applyAlignment="1" applyProtection="1">
      <alignment horizontal="center" vertical="center"/>
    </xf>
    <xf numFmtId="164" fontId="13" fillId="6" borderId="5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49" fontId="11" fillId="0" borderId="3" xfId="0" applyNumberFormat="1" applyFont="1" applyBorder="1" applyAlignment="1" applyProtection="1"/>
    <xf numFmtId="49" fontId="11" fillId="0" borderId="4" xfId="0" applyNumberFormat="1" applyFont="1" applyBorder="1" applyAlignment="1" applyProtection="1"/>
    <xf numFmtId="49" fontId="11" fillId="0" borderId="3" xfId="0" applyNumberFormat="1" applyFont="1" applyBorder="1" applyAlignment="1" applyProtection="1">
      <alignment wrapText="1"/>
    </xf>
    <xf numFmtId="49" fontId="11" fillId="0" borderId="4" xfId="0" applyNumberFormat="1" applyFont="1" applyBorder="1" applyAlignment="1" applyProtection="1">
      <alignment wrapText="1"/>
    </xf>
    <xf numFmtId="9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14" xfId="0" applyFont="1" applyBorder="1" applyAlignment="1" applyProtection="1">
      <alignment horizontal="right"/>
    </xf>
    <xf numFmtId="49" fontId="2" fillId="5" borderId="0" xfId="0" applyNumberFormat="1" applyFont="1" applyFill="1" applyBorder="1" applyAlignment="1" applyProtection="1">
      <alignment horizontal="left" vertical="center" wrapText="1"/>
    </xf>
    <xf numFmtId="0" fontId="1" fillId="5" borderId="14" xfId="0" applyFont="1" applyFill="1" applyBorder="1" applyAlignment="1" applyProtection="1">
      <alignment horizontal="right" vertical="center" wrapText="1"/>
    </xf>
    <xf numFmtId="49" fontId="2" fillId="0" borderId="0" xfId="0" applyNumberFormat="1" applyFont="1" applyAlignment="1" applyProtection="1">
      <alignment horizontal="left" wrapText="1"/>
    </xf>
    <xf numFmtId="0" fontId="2" fillId="5" borderId="14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left" vertical="center" wrapText="1"/>
    </xf>
    <xf numFmtId="49" fontId="11" fillId="8" borderId="3" xfId="0" applyNumberFormat="1" applyFont="1" applyFill="1" applyBorder="1" applyAlignment="1" applyProtection="1">
      <alignment wrapText="1"/>
    </xf>
    <xf numFmtId="49" fontId="11" fillId="8" borderId="4" xfId="0" applyNumberFormat="1" applyFont="1" applyFill="1" applyBorder="1" applyAlignment="1" applyProtection="1">
      <alignment wrapText="1"/>
    </xf>
    <xf numFmtId="0" fontId="11" fillId="0" borderId="3" xfId="0" applyFont="1" applyBorder="1" applyAlignment="1" applyProtection="1"/>
    <xf numFmtId="0" fontId="11" fillId="0" borderId="4" xfId="0" applyFont="1" applyBorder="1" applyAlignment="1" applyProtection="1"/>
    <xf numFmtId="0" fontId="11" fillId="0" borderId="7" xfId="0" applyFont="1" applyBorder="1" applyAlignment="1" applyProtection="1"/>
    <xf numFmtId="0" fontId="9" fillId="8" borderId="3" xfId="0" applyFont="1" applyFill="1" applyBorder="1" applyAlignment="1" applyProtection="1">
      <alignment vertical="center"/>
    </xf>
    <xf numFmtId="0" fontId="9" fillId="8" borderId="4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top" wrapText="1"/>
    </xf>
    <xf numFmtId="49" fontId="1" fillId="5" borderId="0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Border="1" applyAlignment="1" applyProtection="1">
      <alignment horizontal="left" vertical="center" wrapText="1"/>
    </xf>
    <xf numFmtId="0" fontId="1" fillId="8" borderId="12" xfId="0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11" fillId="8" borderId="3" xfId="0" applyFont="1" applyFill="1" applyBorder="1" applyAlignment="1" applyProtection="1">
      <alignment horizontal="left"/>
    </xf>
    <xf numFmtId="0" fontId="11" fillId="8" borderId="7" xfId="0" applyFont="1" applyFill="1" applyBorder="1" applyAlignment="1" applyProtection="1">
      <alignment horizontal="left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3" xfId="0" applyFont="1" applyBorder="1" applyAlignment="1"/>
    <xf numFmtId="0" fontId="0" fillId="0" borderId="4" xfId="0" applyBorder="1" applyAlignment="1"/>
    <xf numFmtId="0" fontId="0" fillId="0" borderId="7" xfId="0" applyBorder="1" applyAlignment="1"/>
    <xf numFmtId="49" fontId="2" fillId="0" borderId="1" xfId="0" applyNumberFormat="1" applyFont="1" applyBorder="1" applyAlignment="1">
      <alignment horizontal="left" vertical="center" wrapText="1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3" borderId="7" xfId="0" applyFont="1" applyFill="1" applyBorder="1" applyProtection="1">
      <protection locked="0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99CCFF"/>
      <color rgb="FF99FF99"/>
      <color rgb="FFFFCCFF"/>
      <color rgb="FFCCFFCC"/>
      <color rgb="FF66FF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819978</xdr:colOff>
      <xdr:row>27</xdr:row>
      <xdr:rowOff>0</xdr:rowOff>
    </xdr:from>
    <xdr:to>
      <xdr:col>7</xdr:col>
      <xdr:colOff>819979</xdr:colOff>
      <xdr:row>35</xdr:row>
      <xdr:rowOff>85872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36" idx="1"/>
        </xdr:cNvCxnSpPr>
      </xdr:nvCxnSpPr>
      <xdr:spPr>
        <a:xfrm flipH="1" flipV="1">
          <a:off x="4820478" y="3859696"/>
          <a:ext cx="1" cy="1212306"/>
        </a:xfrm>
        <a:prstGeom prst="line">
          <a:avLst/>
        </a:prstGeom>
        <a:ln w="50800">
          <a:solidFill>
            <a:srgbClr val="99FF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194582</xdr:colOff>
      <xdr:row>6</xdr:row>
      <xdr:rowOff>32762</xdr:rowOff>
    </xdr:from>
    <xdr:to>
      <xdr:col>8</xdr:col>
      <xdr:colOff>205572</xdr:colOff>
      <xdr:row>26</xdr:row>
      <xdr:rowOff>101780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5392511" y="941719"/>
          <a:ext cx="10990" cy="2899304"/>
        </a:xfrm>
        <a:prstGeom prst="line">
          <a:avLst/>
        </a:prstGeom>
        <a:ln w="50800">
          <a:solidFill>
            <a:srgbClr val="99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11724</xdr:colOff>
      <xdr:row>6</xdr:row>
      <xdr:rowOff>26377</xdr:rowOff>
    </xdr:from>
    <xdr:to>
      <xdr:col>8</xdr:col>
      <xdr:colOff>217714</xdr:colOff>
      <xdr:row>6</xdr:row>
      <xdr:rowOff>27214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209653" y="935334"/>
          <a:ext cx="205990" cy="837"/>
        </a:xfrm>
        <a:prstGeom prst="line">
          <a:avLst/>
        </a:prstGeom>
        <a:ln w="44450">
          <a:solidFill>
            <a:srgbClr val="99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1196487</xdr:colOff>
      <xdr:row>9</xdr:row>
      <xdr:rowOff>79864</xdr:rowOff>
    </xdr:from>
    <xdr:to>
      <xdr:col>8</xdr:col>
      <xdr:colOff>124558</xdr:colOff>
      <xdr:row>9</xdr:row>
      <xdr:rowOff>80596</xdr:rowOff>
    </xdr:to>
    <xdr:cxnSp macro="">
      <xdr:nvCxnSpPr>
        <xdr:cNvPr id="15" name="Gerade Verbindung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196987" y="994264"/>
          <a:ext cx="128221" cy="732"/>
        </a:xfrm>
        <a:prstGeom prst="line">
          <a:avLst/>
        </a:prstGeom>
        <a:ln w="444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124563</xdr:colOff>
      <xdr:row>9</xdr:row>
      <xdr:rowOff>76200</xdr:rowOff>
    </xdr:from>
    <xdr:to>
      <xdr:col>8</xdr:col>
      <xdr:colOff>133350</xdr:colOff>
      <xdr:row>27</xdr:row>
      <xdr:rowOff>65945</xdr:rowOff>
    </xdr:to>
    <xdr:cxnSp macro="">
      <xdr:nvCxnSpPr>
        <xdr:cNvPr id="21" name="Gerade Verbindung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325213" y="1419225"/>
          <a:ext cx="8787" cy="2561495"/>
        </a:xfrm>
        <a:prstGeom prst="line">
          <a:avLst/>
        </a:prstGeom>
        <a:ln w="508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34</xdr:row>
      <xdr:rowOff>72537</xdr:rowOff>
    </xdr:from>
    <xdr:to>
      <xdr:col>8</xdr:col>
      <xdr:colOff>288681</xdr:colOff>
      <xdr:row>34</xdr:row>
      <xdr:rowOff>118256</xdr:rowOff>
    </xdr:to>
    <xdr:sp macro="" textlink="">
      <xdr:nvSpPr>
        <xdr:cNvPr id="23" name="Pfeil nach recht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76850" y="5692287"/>
          <a:ext cx="212481" cy="45719"/>
        </a:xfrm>
        <a:prstGeom prst="rightArrow">
          <a:avLst/>
        </a:prstGeom>
        <a:ln>
          <a:solidFill>
            <a:srgbClr val="FF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38100</xdr:colOff>
      <xdr:row>19</xdr:row>
      <xdr:rowOff>24019</xdr:rowOff>
    </xdr:from>
    <xdr:to>
      <xdr:col>8</xdr:col>
      <xdr:colOff>66676</xdr:colOff>
      <xdr:row>34</xdr:row>
      <xdr:rowOff>90841</xdr:rowOff>
    </xdr:to>
    <xdr:cxnSp macro="">
      <xdr:nvCxnSpPr>
        <xdr:cNvPr id="24" name="Gerade Verbindung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 flipV="1">
          <a:off x="5073926" y="2757280"/>
          <a:ext cx="28576" cy="2178887"/>
        </a:xfrm>
        <a:prstGeom prst="line">
          <a:avLst/>
        </a:prstGeom>
        <a:ln w="50800">
          <a:solidFill>
            <a:srgbClr val="FF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113673</xdr:colOff>
      <xdr:row>27</xdr:row>
      <xdr:rowOff>40613</xdr:rowOff>
    </xdr:from>
    <xdr:to>
      <xdr:col>8</xdr:col>
      <xdr:colOff>326154</xdr:colOff>
      <xdr:row>27</xdr:row>
      <xdr:rowOff>86332</xdr:rowOff>
    </xdr:to>
    <xdr:sp macro="" textlink="">
      <xdr:nvSpPr>
        <xdr:cNvPr id="30" name="Pfeil nach recht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311602" y="3921370"/>
          <a:ext cx="212481" cy="45719"/>
        </a:xfrm>
        <a:prstGeom prst="rightArrow">
          <a:avLst/>
        </a:prstGeom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967155</xdr:colOff>
      <xdr:row>19</xdr:row>
      <xdr:rowOff>45428</xdr:rowOff>
    </xdr:from>
    <xdr:to>
      <xdr:col>8</xdr:col>
      <xdr:colOff>19784</xdr:colOff>
      <xdr:row>19</xdr:row>
      <xdr:rowOff>46160</xdr:rowOff>
    </xdr:to>
    <xdr:cxnSp macro="">
      <xdr:nvCxnSpPr>
        <xdr:cNvPr id="32" name="Gerade Verbindung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4967655" y="2912453"/>
          <a:ext cx="252779" cy="732"/>
        </a:xfrm>
        <a:prstGeom prst="line">
          <a:avLst/>
        </a:prstGeom>
        <a:ln w="44450">
          <a:solidFill>
            <a:srgbClr val="FF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819979</xdr:colOff>
      <xdr:row>35</xdr:row>
      <xdr:rowOff>63012</xdr:rowOff>
    </xdr:from>
    <xdr:to>
      <xdr:col>8</xdr:col>
      <xdr:colOff>299567</xdr:colOff>
      <xdr:row>35</xdr:row>
      <xdr:rowOff>108731</xdr:rowOff>
    </xdr:to>
    <xdr:sp macro="" textlink="">
      <xdr:nvSpPr>
        <xdr:cNvPr id="36" name="Pfeil nach rechts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820479" y="5049142"/>
          <a:ext cx="514914" cy="45719"/>
        </a:xfrm>
        <a:prstGeom prst="rightArrow">
          <a:avLst/>
        </a:prstGeom>
        <a:ln>
          <a:solidFill>
            <a:srgbClr val="99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239486</xdr:colOff>
      <xdr:row>26</xdr:row>
      <xdr:rowOff>56941</xdr:rowOff>
    </xdr:from>
    <xdr:to>
      <xdr:col>8</xdr:col>
      <xdr:colOff>358811</xdr:colOff>
      <xdr:row>26</xdr:row>
      <xdr:rowOff>103414</xdr:rowOff>
    </xdr:to>
    <xdr:sp macro="" textlink="">
      <xdr:nvSpPr>
        <xdr:cNvPr id="19" name="Pfeil nach 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37415" y="3796184"/>
          <a:ext cx="119325" cy="46473"/>
        </a:xfrm>
        <a:prstGeom prst="rightArrow">
          <a:avLst/>
        </a:prstGeom>
        <a:solidFill>
          <a:srgbClr val="99CCFF"/>
        </a:solidFill>
        <a:ln>
          <a:solidFill>
            <a:srgbClr val="99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34</xdr:row>
      <xdr:rowOff>30481</xdr:rowOff>
    </xdr:from>
    <xdr:to>
      <xdr:col>8</xdr:col>
      <xdr:colOff>352425</xdr:colOff>
      <xdr:row>34</xdr:row>
      <xdr:rowOff>76200</xdr:rowOff>
    </xdr:to>
    <xdr:sp macro="" textlink="">
      <xdr:nvSpPr>
        <xdr:cNvPr id="2" name="Pfeil nach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76775" y="5745481"/>
          <a:ext cx="88582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123825</xdr:colOff>
      <xdr:row>26</xdr:row>
      <xdr:rowOff>57150</xdr:rowOff>
    </xdr:from>
    <xdr:to>
      <xdr:col>8</xdr:col>
      <xdr:colOff>323850</xdr:colOff>
      <xdr:row>26</xdr:row>
      <xdr:rowOff>102869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00" y="4467225"/>
          <a:ext cx="20002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657225</xdr:colOff>
      <xdr:row>19</xdr:row>
      <xdr:rowOff>152400</xdr:rowOff>
    </xdr:from>
    <xdr:to>
      <xdr:col>7</xdr:col>
      <xdr:colOff>666750</xdr:colOff>
      <xdr:row>34</xdr:row>
      <xdr:rowOff>53341</xdr:rowOff>
    </xdr:to>
    <xdr:cxnSp macro="">
      <xdr:nvCxnSpPr>
        <xdr:cNvPr id="4" name="Gerade Verbindu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1"/>
        </xdr:cNvCxnSpPr>
      </xdr:nvCxnSpPr>
      <xdr:spPr>
        <a:xfrm flipH="1" flipV="1">
          <a:off x="4667250" y="3429000"/>
          <a:ext cx="9525" cy="2339341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10</xdr:row>
      <xdr:rowOff>0</xdr:rowOff>
    </xdr:from>
    <xdr:to>
      <xdr:col>8</xdr:col>
      <xdr:colOff>133351</xdr:colOff>
      <xdr:row>26</xdr:row>
      <xdr:rowOff>91441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5334000" y="1800225"/>
          <a:ext cx="9526" cy="2701291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</xdr:rowOff>
    </xdr:from>
    <xdr:to>
      <xdr:col>8</xdr:col>
      <xdr:colOff>142875</xdr:colOff>
      <xdr:row>10</xdr:row>
      <xdr:rowOff>9525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210175" y="1809750"/>
          <a:ext cx="142875" cy="0"/>
        </a:xfrm>
        <a:prstGeom prst="line">
          <a:avLst/>
        </a:prstGeom>
        <a:ln w="444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tabSelected="1" view="pageLayout" zoomScaleNormal="100" workbookViewId="0">
      <selection activeCell="Q24" sqref="Q24"/>
    </sheetView>
  </sheetViews>
  <sheetFormatPr baseColWidth="10" defaultColWidth="11.42578125" defaultRowHeight="12.75" x14ac:dyDescent="0.2"/>
  <cols>
    <col min="1" max="1" width="35.140625" style="42" customWidth="1"/>
    <col min="2" max="7" width="3.7109375" style="42" customWidth="1"/>
    <col min="8" max="8" width="13.85546875" style="42" customWidth="1"/>
    <col min="9" max="9" width="5.42578125" style="43" customWidth="1"/>
    <col min="10" max="10" width="9.5703125" style="42" customWidth="1"/>
    <col min="11" max="11" width="11.42578125" style="42"/>
    <col min="12" max="12" width="23.85546875" style="42" customWidth="1"/>
    <col min="13" max="13" width="6.42578125" style="42" customWidth="1"/>
    <col min="14" max="14" width="8.42578125" style="42" customWidth="1"/>
    <col min="15" max="15" width="6.7109375" style="42" customWidth="1"/>
    <col min="16" max="16" width="9.7109375" style="42" customWidth="1"/>
    <col min="17" max="16384" width="11.42578125" style="42"/>
  </cols>
  <sheetData>
    <row r="1" spans="1:18" ht="15.75" x14ac:dyDescent="0.25">
      <c r="A1" s="46" t="s">
        <v>94</v>
      </c>
      <c r="B1" s="47"/>
      <c r="C1" s="47"/>
      <c r="D1" s="47"/>
      <c r="E1" s="47"/>
      <c r="F1" s="47"/>
      <c r="G1" s="47"/>
      <c r="H1" s="47"/>
      <c r="I1" s="48"/>
      <c r="J1" s="46" t="s">
        <v>66</v>
      </c>
      <c r="K1" s="47"/>
      <c r="L1" s="47"/>
      <c r="M1" s="47"/>
      <c r="N1" s="47"/>
      <c r="O1" s="47"/>
      <c r="P1" s="47"/>
    </row>
    <row r="2" spans="1:18" ht="11.25" customHeight="1" x14ac:dyDescent="0.2">
      <c r="A2" s="47"/>
      <c r="B2" s="47"/>
      <c r="C2" s="47"/>
      <c r="D2" s="47"/>
      <c r="E2" s="47"/>
      <c r="F2" s="47"/>
      <c r="G2" s="47"/>
      <c r="H2" s="47"/>
      <c r="I2" s="48"/>
      <c r="J2" s="186" t="s">
        <v>121</v>
      </c>
      <c r="K2" s="186"/>
      <c r="L2" s="186"/>
      <c r="M2" s="186"/>
      <c r="N2" s="169" t="s">
        <v>85</v>
      </c>
      <c r="O2" s="169"/>
      <c r="P2" s="85">
        <v>0.5</v>
      </c>
    </row>
    <row r="3" spans="1:18" ht="11.25" customHeight="1" x14ac:dyDescent="0.2">
      <c r="A3" s="49" t="s">
        <v>95</v>
      </c>
      <c r="B3" s="47"/>
      <c r="C3" s="47"/>
      <c r="D3" s="47"/>
      <c r="E3" s="47"/>
      <c r="F3" s="47"/>
      <c r="G3" s="47"/>
      <c r="H3" s="47"/>
      <c r="I3" s="48"/>
      <c r="J3" s="163" t="s">
        <v>99</v>
      </c>
      <c r="K3" s="164"/>
      <c r="L3" s="164"/>
      <c r="M3" s="164"/>
      <c r="N3" s="55" t="s">
        <v>111</v>
      </c>
      <c r="O3" s="86"/>
      <c r="P3" s="87" t="s">
        <v>112</v>
      </c>
    </row>
    <row r="4" spans="1:18" ht="11.25" customHeight="1" x14ac:dyDescent="0.2">
      <c r="A4" s="47"/>
      <c r="B4" s="47"/>
      <c r="C4" s="47"/>
      <c r="D4" s="47"/>
      <c r="E4" s="47"/>
      <c r="F4" s="47"/>
      <c r="G4" s="47"/>
      <c r="H4" s="50" t="s">
        <v>41</v>
      </c>
      <c r="I4" s="48"/>
      <c r="J4" s="88" t="s">
        <v>67</v>
      </c>
      <c r="K4" s="165" t="s">
        <v>74</v>
      </c>
      <c r="L4" s="166"/>
      <c r="M4" s="166"/>
      <c r="N4" s="36"/>
      <c r="O4" s="89"/>
      <c r="P4" s="90"/>
    </row>
    <row r="5" spans="1:18" ht="11.25" customHeight="1" x14ac:dyDescent="0.2">
      <c r="A5" s="47"/>
      <c r="B5" s="47"/>
      <c r="C5" s="47"/>
      <c r="D5" s="47"/>
      <c r="E5" s="47"/>
      <c r="F5" s="47"/>
      <c r="G5" s="47"/>
      <c r="H5" s="51" t="s">
        <v>108</v>
      </c>
      <c r="I5" s="48"/>
      <c r="J5" s="88" t="s">
        <v>68</v>
      </c>
      <c r="K5" s="167" t="s">
        <v>69</v>
      </c>
      <c r="L5" s="168"/>
      <c r="M5" s="168"/>
      <c r="N5" s="35"/>
      <c r="O5" s="89"/>
      <c r="P5" s="91"/>
    </row>
    <row r="6" spans="1:18" ht="11.25" customHeight="1" x14ac:dyDescent="0.2">
      <c r="A6" s="122" t="s">
        <v>105</v>
      </c>
      <c r="B6" s="123" t="s">
        <v>5</v>
      </c>
      <c r="C6" s="123" t="s">
        <v>6</v>
      </c>
      <c r="D6" s="123" t="s">
        <v>7</v>
      </c>
      <c r="E6" s="123" t="s">
        <v>8</v>
      </c>
      <c r="F6" s="124" t="s">
        <v>9</v>
      </c>
      <c r="G6" s="125" t="s">
        <v>10</v>
      </c>
      <c r="H6" s="126" t="s">
        <v>110</v>
      </c>
      <c r="I6" s="48"/>
      <c r="J6" s="88" t="s">
        <v>70</v>
      </c>
      <c r="K6" s="167" t="s">
        <v>71</v>
      </c>
      <c r="L6" s="168"/>
      <c r="M6" s="168"/>
      <c r="N6" s="37"/>
      <c r="O6" s="89"/>
      <c r="P6" s="91"/>
    </row>
    <row r="7" spans="1:18" ht="11.25" customHeight="1" x14ac:dyDescent="0.2">
      <c r="A7" s="127" t="s">
        <v>57</v>
      </c>
      <c r="B7" s="128"/>
      <c r="C7" s="128"/>
      <c r="D7" s="128"/>
      <c r="E7" s="128"/>
      <c r="F7" s="128"/>
      <c r="G7" s="128"/>
      <c r="H7" s="158"/>
      <c r="I7" s="56"/>
      <c r="J7" s="88" t="s">
        <v>72</v>
      </c>
      <c r="K7" s="167" t="s">
        <v>73</v>
      </c>
      <c r="L7" s="168"/>
      <c r="M7" s="168"/>
      <c r="N7" s="35"/>
      <c r="O7" s="89"/>
      <c r="P7" s="91"/>
    </row>
    <row r="8" spans="1:18" ht="11.25" customHeight="1" x14ac:dyDescent="0.2">
      <c r="A8" s="127" t="s">
        <v>58</v>
      </c>
      <c r="B8" s="128"/>
      <c r="C8" s="128"/>
      <c r="D8" s="128"/>
      <c r="E8" s="128"/>
      <c r="F8" s="128"/>
      <c r="G8" s="128"/>
      <c r="H8" s="159"/>
      <c r="I8" s="56"/>
      <c r="J8" s="88" t="s">
        <v>75</v>
      </c>
      <c r="K8" s="167" t="s">
        <v>76</v>
      </c>
      <c r="L8" s="168"/>
      <c r="M8" s="168"/>
      <c r="N8" s="37"/>
      <c r="O8" s="89"/>
      <c r="P8" s="91"/>
    </row>
    <row r="9" spans="1:18" ht="11.25" customHeight="1" x14ac:dyDescent="0.2">
      <c r="A9" s="47"/>
      <c r="B9" s="47"/>
      <c r="C9" s="47"/>
      <c r="D9" s="47"/>
      <c r="E9" s="47"/>
      <c r="F9" s="47"/>
      <c r="G9" s="47"/>
      <c r="H9" s="47"/>
      <c r="I9" s="56"/>
      <c r="J9" s="88" t="s">
        <v>77</v>
      </c>
      <c r="K9" s="167" t="s">
        <v>81</v>
      </c>
      <c r="L9" s="168"/>
      <c r="M9" s="168"/>
      <c r="N9" s="35"/>
      <c r="O9" s="89"/>
      <c r="P9" s="91"/>
    </row>
    <row r="10" spans="1:18" ht="11.25" customHeight="1" x14ac:dyDescent="0.2">
      <c r="A10" s="127" t="s">
        <v>59</v>
      </c>
      <c r="B10" s="128"/>
      <c r="C10" s="128"/>
      <c r="D10" s="128"/>
      <c r="E10" s="128"/>
      <c r="F10" s="128"/>
      <c r="G10" s="128"/>
      <c r="H10" s="129"/>
      <c r="I10" s="56"/>
      <c r="J10" s="88" t="s">
        <v>78</v>
      </c>
      <c r="K10" s="167" t="s">
        <v>79</v>
      </c>
      <c r="L10" s="168"/>
      <c r="M10" s="168"/>
      <c r="N10" s="37"/>
      <c r="O10" s="92"/>
      <c r="P10" s="93"/>
    </row>
    <row r="11" spans="1:18" ht="11.25" customHeight="1" x14ac:dyDescent="0.2">
      <c r="A11" s="57"/>
      <c r="B11" s="56"/>
      <c r="C11" s="58"/>
      <c r="D11" s="56"/>
      <c r="E11" s="56"/>
      <c r="F11" s="56"/>
      <c r="G11" s="56"/>
      <c r="H11" s="56"/>
      <c r="I11" s="56"/>
      <c r="J11" s="94"/>
      <c r="K11" s="189"/>
      <c r="L11" s="189"/>
      <c r="M11" s="189"/>
      <c r="N11" s="30"/>
      <c r="O11" s="30"/>
      <c r="P11" s="95" t="e">
        <f>MROUND(AVERAGEIF(N4:N10,"&gt;0"),0.1)</f>
        <v>#DIV/0!</v>
      </c>
    </row>
    <row r="12" spans="1:18" ht="11.25" customHeight="1" x14ac:dyDescent="0.2">
      <c r="A12" s="47"/>
      <c r="B12" s="47"/>
      <c r="C12" s="47"/>
      <c r="D12" s="47"/>
      <c r="E12" s="47"/>
      <c r="F12" s="47"/>
      <c r="G12" s="47"/>
      <c r="H12" s="47"/>
      <c r="I12" s="48"/>
      <c r="J12" s="187"/>
      <c r="K12" s="187"/>
      <c r="L12" s="187"/>
      <c r="M12" s="187"/>
      <c r="N12" s="187"/>
      <c r="O12" s="187"/>
      <c r="P12" s="187"/>
    </row>
    <row r="13" spans="1:18" ht="11.25" customHeight="1" x14ac:dyDescent="0.2">
      <c r="A13" s="49" t="s">
        <v>61</v>
      </c>
      <c r="B13" s="49"/>
      <c r="C13" s="49"/>
      <c r="D13" s="49"/>
      <c r="E13" s="49"/>
      <c r="F13" s="49"/>
      <c r="G13" s="49"/>
      <c r="H13" s="49"/>
      <c r="I13" s="48"/>
      <c r="J13" s="176" t="s">
        <v>122</v>
      </c>
      <c r="K13" s="176"/>
      <c r="L13" s="176"/>
      <c r="M13" s="176"/>
      <c r="N13" s="169" t="s">
        <v>85</v>
      </c>
      <c r="O13" s="169"/>
      <c r="P13" s="85">
        <v>0.25</v>
      </c>
    </row>
    <row r="14" spans="1:18" ht="11.25" customHeight="1" x14ac:dyDescent="0.2">
      <c r="A14" s="47"/>
      <c r="B14" s="47"/>
      <c r="C14" s="47"/>
      <c r="D14" s="47"/>
      <c r="E14" s="47"/>
      <c r="F14" s="47"/>
      <c r="G14" s="47"/>
      <c r="H14" s="59" t="s">
        <v>41</v>
      </c>
      <c r="I14" s="48"/>
      <c r="J14" s="163" t="s">
        <v>99</v>
      </c>
      <c r="K14" s="164"/>
      <c r="L14" s="164"/>
      <c r="M14" s="164"/>
      <c r="N14" s="55" t="s">
        <v>111</v>
      </c>
      <c r="O14" s="96" t="s">
        <v>85</v>
      </c>
      <c r="P14" s="97" t="s">
        <v>120</v>
      </c>
    </row>
    <row r="15" spans="1:18" ht="11.25" customHeight="1" x14ac:dyDescent="0.2">
      <c r="A15" s="47"/>
      <c r="B15" s="47"/>
      <c r="C15" s="47"/>
      <c r="D15" s="47"/>
      <c r="E15" s="47"/>
      <c r="F15" s="47"/>
      <c r="G15" s="47"/>
      <c r="H15" s="60" t="s">
        <v>109</v>
      </c>
      <c r="I15" s="48"/>
      <c r="J15" s="88" t="s">
        <v>67</v>
      </c>
      <c r="K15" s="165" t="s">
        <v>74</v>
      </c>
      <c r="L15" s="166"/>
      <c r="M15" s="166"/>
      <c r="N15" s="35"/>
      <c r="O15" s="98">
        <v>0.1</v>
      </c>
      <c r="P15" s="99">
        <f t="shared" ref="P15:P22" si="0">N15*O15*10</f>
        <v>0</v>
      </c>
      <c r="Q15" s="44"/>
      <c r="R15" s="44"/>
    </row>
    <row r="16" spans="1:18" ht="11.25" customHeight="1" x14ac:dyDescent="0.2">
      <c r="A16" s="52" t="s">
        <v>106</v>
      </c>
      <c r="B16" s="53" t="s">
        <v>5</v>
      </c>
      <c r="C16" s="53" t="s">
        <v>6</v>
      </c>
      <c r="D16" s="53" t="s">
        <v>7</v>
      </c>
      <c r="E16" s="53" t="s">
        <v>8</v>
      </c>
      <c r="F16" s="53" t="s">
        <v>9</v>
      </c>
      <c r="G16" s="54" t="s">
        <v>10</v>
      </c>
      <c r="H16" s="61" t="s">
        <v>110</v>
      </c>
      <c r="I16" s="62"/>
      <c r="J16" s="88" t="s">
        <v>68</v>
      </c>
      <c r="K16" s="167" t="s">
        <v>69</v>
      </c>
      <c r="L16" s="168"/>
      <c r="M16" s="168"/>
      <c r="N16" s="35"/>
      <c r="O16" s="98">
        <v>0.1</v>
      </c>
      <c r="P16" s="99">
        <f t="shared" si="0"/>
        <v>0</v>
      </c>
    </row>
    <row r="17" spans="1:16" ht="11.25" customHeight="1" x14ac:dyDescent="0.2">
      <c r="A17" s="127" t="s">
        <v>62</v>
      </c>
      <c r="B17" s="128"/>
      <c r="C17" s="128"/>
      <c r="D17" s="128"/>
      <c r="E17" s="128"/>
      <c r="F17" s="128"/>
      <c r="G17" s="128"/>
      <c r="H17" s="160" t="e">
        <f>MROUND(AVERAGEIF(B19:G21,"&gt;0"),0.5)</f>
        <v>#DIV/0!</v>
      </c>
      <c r="I17" s="62"/>
      <c r="J17" s="88" t="s">
        <v>70</v>
      </c>
      <c r="K17" s="167" t="s">
        <v>71</v>
      </c>
      <c r="L17" s="168"/>
      <c r="M17" s="168"/>
      <c r="N17" s="35"/>
      <c r="O17" s="98">
        <v>0.1</v>
      </c>
      <c r="P17" s="99">
        <f t="shared" si="0"/>
        <v>0</v>
      </c>
    </row>
    <row r="18" spans="1:16" ht="11.25" customHeight="1" x14ac:dyDescent="0.2">
      <c r="A18" s="130" t="s">
        <v>63</v>
      </c>
      <c r="B18" s="128"/>
      <c r="C18" s="128"/>
      <c r="D18" s="128"/>
      <c r="E18" s="128"/>
      <c r="F18" s="128"/>
      <c r="G18" s="128"/>
      <c r="H18" s="161"/>
      <c r="I18" s="62"/>
      <c r="J18" s="88" t="s">
        <v>72</v>
      </c>
      <c r="K18" s="167" t="s">
        <v>73</v>
      </c>
      <c r="L18" s="168"/>
      <c r="M18" s="168"/>
      <c r="N18" s="35"/>
      <c r="O18" s="98">
        <v>0.1</v>
      </c>
      <c r="P18" s="99">
        <f t="shared" si="0"/>
        <v>0</v>
      </c>
    </row>
    <row r="19" spans="1:16" ht="11.25" customHeight="1" x14ac:dyDescent="0.2">
      <c r="A19" s="63" t="s">
        <v>96</v>
      </c>
      <c r="B19" s="32"/>
      <c r="C19" s="32"/>
      <c r="D19" s="32"/>
      <c r="E19" s="32"/>
      <c r="F19" s="32"/>
      <c r="G19" s="32"/>
      <c r="H19" s="161"/>
      <c r="I19" s="62"/>
      <c r="J19" s="88" t="s">
        <v>75</v>
      </c>
      <c r="K19" s="167" t="s">
        <v>76</v>
      </c>
      <c r="L19" s="168"/>
      <c r="M19" s="168"/>
      <c r="N19" s="35"/>
      <c r="O19" s="98">
        <v>0.1</v>
      </c>
      <c r="P19" s="99">
        <f t="shared" si="0"/>
        <v>0</v>
      </c>
    </row>
    <row r="20" spans="1:16" ht="11.25" customHeight="1" x14ac:dyDescent="0.2">
      <c r="A20" s="55" t="s">
        <v>86</v>
      </c>
      <c r="B20" s="32"/>
      <c r="C20" s="32"/>
      <c r="D20" s="32"/>
      <c r="E20" s="32"/>
      <c r="F20" s="32"/>
      <c r="G20" s="32"/>
      <c r="H20" s="161"/>
      <c r="I20" s="62"/>
      <c r="J20" s="88" t="s">
        <v>77</v>
      </c>
      <c r="K20" s="167" t="s">
        <v>81</v>
      </c>
      <c r="L20" s="168"/>
      <c r="M20" s="168"/>
      <c r="N20" s="35"/>
      <c r="O20" s="98">
        <v>0.1</v>
      </c>
      <c r="P20" s="99">
        <f t="shared" si="0"/>
        <v>0</v>
      </c>
    </row>
    <row r="21" spans="1:16" ht="11.25" customHeight="1" x14ac:dyDescent="0.2">
      <c r="A21" s="55" t="s">
        <v>64</v>
      </c>
      <c r="B21" s="32"/>
      <c r="C21" s="32"/>
      <c r="D21" s="32"/>
      <c r="E21" s="32"/>
      <c r="F21" s="32"/>
      <c r="G21" s="32"/>
      <c r="H21" s="162"/>
      <c r="I21" s="62"/>
      <c r="J21" s="88" t="s">
        <v>78</v>
      </c>
      <c r="K21" s="167" t="s">
        <v>98</v>
      </c>
      <c r="L21" s="168"/>
      <c r="M21" s="168"/>
      <c r="N21" s="35"/>
      <c r="O21" s="98">
        <v>0.1</v>
      </c>
      <c r="P21" s="99">
        <f t="shared" si="0"/>
        <v>0</v>
      </c>
    </row>
    <row r="22" spans="1:16" ht="11.25" customHeight="1" x14ac:dyDescent="0.2">
      <c r="A22" s="47"/>
      <c r="B22" s="47"/>
      <c r="C22" s="47"/>
      <c r="D22" s="47"/>
      <c r="E22" s="47"/>
      <c r="F22" s="47"/>
      <c r="G22" s="47"/>
      <c r="H22" s="47"/>
      <c r="I22" s="62"/>
      <c r="J22" s="88" t="s">
        <v>87</v>
      </c>
      <c r="K22" s="167" t="s">
        <v>88</v>
      </c>
      <c r="L22" s="168"/>
      <c r="M22" s="168"/>
      <c r="N22" s="35"/>
      <c r="O22" s="98">
        <v>0.3</v>
      </c>
      <c r="P22" s="99">
        <f t="shared" si="0"/>
        <v>0</v>
      </c>
    </row>
    <row r="23" spans="1:16" ht="11.25" customHeight="1" x14ac:dyDescent="0.2">
      <c r="A23" s="47"/>
      <c r="B23" s="47"/>
      <c r="C23" s="47"/>
      <c r="D23" s="47"/>
      <c r="E23" s="47"/>
      <c r="F23" s="47"/>
      <c r="G23" s="47"/>
      <c r="H23" s="47"/>
      <c r="I23" s="62"/>
      <c r="J23" s="100"/>
      <c r="K23" s="101"/>
      <c r="L23" s="101"/>
      <c r="M23" s="100"/>
      <c r="N23" s="30"/>
      <c r="O23" s="102"/>
      <c r="P23" s="121">
        <f>ROUND(SUMPRODUCT(N15:N22,O15:O22),1)</f>
        <v>0</v>
      </c>
    </row>
    <row r="24" spans="1:16" ht="11.25" customHeight="1" x14ac:dyDescent="0.2">
      <c r="A24" s="64"/>
      <c r="B24" s="56"/>
      <c r="C24" s="56"/>
      <c r="D24" s="56"/>
      <c r="E24" s="56"/>
      <c r="F24" s="56"/>
      <c r="G24" s="56"/>
      <c r="H24" s="59" t="s">
        <v>41</v>
      </c>
      <c r="I24" s="62"/>
      <c r="J24" s="100"/>
      <c r="K24" s="101"/>
      <c r="L24" s="101"/>
      <c r="M24" s="101"/>
      <c r="N24" s="30"/>
      <c r="O24" s="30"/>
      <c r="P24" s="103"/>
    </row>
    <row r="25" spans="1:16" ht="11.25" customHeight="1" x14ac:dyDescent="0.2">
      <c r="A25" s="47"/>
      <c r="B25" s="47"/>
      <c r="C25" s="47"/>
      <c r="D25" s="47"/>
      <c r="E25" s="47"/>
      <c r="F25" s="47"/>
      <c r="G25" s="47"/>
      <c r="H25" s="65" t="s">
        <v>109</v>
      </c>
      <c r="I25" s="47"/>
      <c r="J25" s="190" t="s">
        <v>60</v>
      </c>
      <c r="K25" s="190"/>
      <c r="L25" s="190"/>
      <c r="M25" s="190"/>
      <c r="N25" s="169" t="s">
        <v>85</v>
      </c>
      <c r="O25" s="169"/>
      <c r="P25" s="85">
        <v>0</v>
      </c>
    </row>
    <row r="26" spans="1:16" ht="11.25" customHeight="1" x14ac:dyDescent="0.2">
      <c r="A26" s="52" t="s">
        <v>107</v>
      </c>
      <c r="B26" s="53" t="s">
        <v>5</v>
      </c>
      <c r="C26" s="53" t="s">
        <v>6</v>
      </c>
      <c r="D26" s="53" t="s">
        <v>7</v>
      </c>
      <c r="E26" s="53" t="s">
        <v>8</v>
      </c>
      <c r="F26" s="53" t="s">
        <v>9</v>
      </c>
      <c r="G26" s="54" t="s">
        <v>10</v>
      </c>
      <c r="H26" s="61" t="s">
        <v>110</v>
      </c>
      <c r="I26" s="47"/>
      <c r="J26" s="182" t="s">
        <v>100</v>
      </c>
      <c r="K26" s="183"/>
      <c r="L26" s="183"/>
      <c r="M26" s="183"/>
      <c r="N26" s="134" t="s">
        <v>111</v>
      </c>
      <c r="O26" s="135"/>
      <c r="P26" s="136" t="s">
        <v>112</v>
      </c>
    </row>
    <row r="27" spans="1:16" ht="11.25" customHeight="1" x14ac:dyDescent="0.2">
      <c r="A27" s="55" t="s">
        <v>65</v>
      </c>
      <c r="B27" s="33"/>
      <c r="C27" s="34"/>
      <c r="D27" s="33"/>
      <c r="E27" s="34"/>
      <c r="F27" s="34"/>
      <c r="G27" s="33"/>
      <c r="H27" s="66" t="e">
        <f>MROUND(AVERAGEIF(B27:G27,"&gt;0"),0.5)</f>
        <v>#DIV/0!</v>
      </c>
      <c r="I27" s="47"/>
      <c r="J27" s="131" t="s">
        <v>14</v>
      </c>
      <c r="K27" s="177" t="s">
        <v>51</v>
      </c>
      <c r="L27" s="178"/>
      <c r="M27" s="178"/>
      <c r="N27" s="137"/>
      <c r="O27" s="138"/>
      <c r="P27" s="139"/>
    </row>
    <row r="28" spans="1:16" ht="11.2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131" t="s">
        <v>15</v>
      </c>
      <c r="K28" s="177" t="s">
        <v>59</v>
      </c>
      <c r="L28" s="178"/>
      <c r="M28" s="178"/>
      <c r="N28" s="137"/>
      <c r="O28" s="138"/>
      <c r="P28" s="140"/>
    </row>
    <row r="29" spans="1:16" ht="11.25" customHeight="1" x14ac:dyDescent="0.2">
      <c r="A29" s="67" t="s">
        <v>97</v>
      </c>
      <c r="B29" s="47"/>
      <c r="C29" s="47"/>
      <c r="D29" s="47"/>
      <c r="E29" s="47"/>
      <c r="F29" s="47"/>
      <c r="G29" s="47"/>
      <c r="H29" s="68"/>
      <c r="I29" s="47"/>
      <c r="J29" s="132" t="s">
        <v>16</v>
      </c>
      <c r="K29" s="177" t="s">
        <v>115</v>
      </c>
      <c r="L29" s="178"/>
      <c r="M29" s="137"/>
      <c r="N29" s="141"/>
      <c r="O29" s="142"/>
      <c r="P29" s="140"/>
    </row>
    <row r="30" spans="1:16" ht="11.25" customHeight="1" x14ac:dyDescent="0.2">
      <c r="A30" s="69" t="s">
        <v>104</v>
      </c>
      <c r="B30" s="47"/>
      <c r="C30" s="47"/>
      <c r="D30" s="47"/>
      <c r="E30" s="47"/>
      <c r="F30" s="47"/>
      <c r="G30" s="47"/>
      <c r="H30" s="64"/>
      <c r="I30" s="47"/>
      <c r="J30" s="133"/>
      <c r="K30" s="177" t="s">
        <v>113</v>
      </c>
      <c r="L30" s="178"/>
      <c r="M30" s="150"/>
      <c r="N30" s="143"/>
      <c r="O30" s="144"/>
      <c r="P30" s="145"/>
    </row>
    <row r="31" spans="1:16" ht="11.25" customHeight="1" x14ac:dyDescent="0.2">
      <c r="A31" s="69" t="s">
        <v>118</v>
      </c>
      <c r="B31" s="47"/>
      <c r="C31" s="47"/>
      <c r="D31" s="47"/>
      <c r="E31" s="47"/>
      <c r="F31" s="47"/>
      <c r="G31" s="47"/>
      <c r="H31" s="47"/>
      <c r="I31" s="47"/>
      <c r="J31" s="106"/>
      <c r="K31" s="47"/>
      <c r="L31" s="47"/>
      <c r="M31" s="47"/>
      <c r="N31" s="170"/>
      <c r="O31" s="170"/>
      <c r="P31" s="146"/>
    </row>
    <row r="32" spans="1:16" ht="11.25" customHeight="1" x14ac:dyDescent="0.2">
      <c r="A32" s="70" t="s">
        <v>101</v>
      </c>
      <c r="B32" s="47"/>
      <c r="C32" s="47"/>
      <c r="D32" s="47"/>
      <c r="E32" s="47"/>
      <c r="F32" s="47"/>
      <c r="G32" s="47"/>
      <c r="H32" s="47"/>
      <c r="I32" s="47"/>
      <c r="J32" s="106"/>
      <c r="K32" s="47"/>
      <c r="L32" s="47"/>
      <c r="M32" s="47"/>
      <c r="N32" s="107"/>
      <c r="O32" s="107"/>
      <c r="P32" s="108"/>
    </row>
    <row r="33" spans="1:16" ht="11.25" customHeight="1" x14ac:dyDescent="0.2">
      <c r="A33" s="71"/>
      <c r="B33" s="72"/>
      <c r="C33" s="72"/>
      <c r="D33" s="72"/>
      <c r="E33" s="72"/>
      <c r="F33" s="72"/>
      <c r="G33" s="72"/>
      <c r="H33" s="72"/>
      <c r="I33" s="47"/>
      <c r="J33" s="176" t="s">
        <v>89</v>
      </c>
      <c r="K33" s="176"/>
      <c r="L33" s="176"/>
      <c r="M33" s="176"/>
      <c r="N33" s="169" t="s">
        <v>85</v>
      </c>
      <c r="O33" s="169"/>
      <c r="P33" s="85">
        <v>0.25</v>
      </c>
    </row>
    <row r="34" spans="1:16" ht="11.25" customHeight="1" x14ac:dyDescent="0.2">
      <c r="A34" s="173" t="s">
        <v>46</v>
      </c>
      <c r="B34" s="173"/>
      <c r="C34" s="173"/>
      <c r="D34" s="173"/>
      <c r="E34" s="173"/>
      <c r="F34" s="173"/>
      <c r="G34" s="173"/>
      <c r="H34" s="72"/>
      <c r="I34" s="47"/>
      <c r="J34" s="184"/>
      <c r="K34" s="185"/>
      <c r="L34" s="185"/>
      <c r="M34" s="185"/>
      <c r="N34" s="104" t="s">
        <v>111</v>
      </c>
      <c r="O34" s="105"/>
      <c r="P34" s="87" t="s">
        <v>112</v>
      </c>
    </row>
    <row r="35" spans="1:16" ht="11.25" customHeight="1" x14ac:dyDescent="0.2">
      <c r="A35" s="73" t="s">
        <v>47</v>
      </c>
      <c r="B35" s="74"/>
      <c r="C35" s="74"/>
      <c r="D35" s="74"/>
      <c r="E35" s="74"/>
      <c r="F35" s="74"/>
      <c r="G35" s="74"/>
      <c r="H35" s="47"/>
      <c r="I35" s="47"/>
      <c r="J35" s="109" t="s">
        <v>82</v>
      </c>
      <c r="K35" s="179" t="s">
        <v>102</v>
      </c>
      <c r="L35" s="180"/>
      <c r="M35" s="181"/>
      <c r="N35" s="110" t="e">
        <f>H17</f>
        <v>#DIV/0!</v>
      </c>
      <c r="O35" s="86"/>
      <c r="P35" s="156"/>
    </row>
    <row r="36" spans="1:16" ht="11.25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111" t="s">
        <v>83</v>
      </c>
      <c r="K36" s="179" t="s">
        <v>103</v>
      </c>
      <c r="L36" s="180"/>
      <c r="M36" s="181"/>
      <c r="N36" s="110" t="e">
        <f>H27</f>
        <v>#DIV/0!</v>
      </c>
      <c r="O36" s="112"/>
      <c r="P36" s="157"/>
    </row>
    <row r="37" spans="1:16" ht="11.25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174"/>
      <c r="K37" s="175"/>
      <c r="L37" s="175"/>
      <c r="M37" s="175"/>
      <c r="N37" s="172"/>
      <c r="O37" s="172"/>
      <c r="P37" s="113" t="e">
        <f>MROUND(AVERAGEIF(N35:N36,"&gt;0"),0.1)</f>
        <v>#DIV/0!</v>
      </c>
    </row>
    <row r="38" spans="1:16" ht="11.2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114"/>
      <c r="K38" s="171"/>
      <c r="L38" s="171"/>
      <c r="M38" s="171"/>
      <c r="N38" s="30"/>
      <c r="O38" s="115"/>
      <c r="P38" s="30"/>
    </row>
    <row r="39" spans="1:16" ht="11.25" customHeight="1" x14ac:dyDescent="0.2">
      <c r="A39" s="52" t="s">
        <v>48</v>
      </c>
      <c r="B39" s="47"/>
      <c r="C39" s="47"/>
      <c r="D39" s="47"/>
      <c r="E39" s="47"/>
      <c r="F39" s="47"/>
      <c r="G39" s="47"/>
      <c r="H39" s="47"/>
      <c r="I39" s="48"/>
      <c r="J39" s="198" t="s">
        <v>27</v>
      </c>
      <c r="K39" s="199"/>
      <c r="L39" s="200"/>
      <c r="M39" s="47"/>
      <c r="N39" s="47"/>
      <c r="O39" s="47"/>
      <c r="P39" s="154" t="s">
        <v>116</v>
      </c>
    </row>
    <row r="40" spans="1:16" ht="11.25" customHeight="1" x14ac:dyDescent="0.2">
      <c r="A40" s="74" t="s">
        <v>119</v>
      </c>
      <c r="B40" s="75"/>
      <c r="C40" s="76"/>
      <c r="D40" s="77"/>
      <c r="E40" s="78"/>
      <c r="F40" s="78"/>
      <c r="G40" s="78"/>
      <c r="H40" s="79" t="e">
        <f>P11</f>
        <v>#DIV/0!</v>
      </c>
      <c r="I40" s="48"/>
      <c r="J40" s="191" t="s">
        <v>26</v>
      </c>
      <c r="K40" s="192"/>
      <c r="L40" s="193"/>
      <c r="M40" s="116" t="s">
        <v>80</v>
      </c>
      <c r="N40" s="38" t="s">
        <v>114</v>
      </c>
      <c r="O40" s="39"/>
      <c r="P40" s="155"/>
    </row>
    <row r="41" spans="1:16" ht="11.25" customHeight="1" x14ac:dyDescent="0.2">
      <c r="A41" s="74" t="s">
        <v>117</v>
      </c>
      <c r="B41" s="75"/>
      <c r="C41" s="76"/>
      <c r="D41" s="77"/>
      <c r="E41" s="78"/>
      <c r="F41" s="78"/>
      <c r="G41" s="78"/>
      <c r="H41" s="79" t="e">
        <f>P41</f>
        <v>#DIV/0!</v>
      </c>
      <c r="I41" s="48"/>
      <c r="J41" s="117" t="s">
        <v>91</v>
      </c>
      <c r="K41" s="194" t="s">
        <v>84</v>
      </c>
      <c r="L41" s="195"/>
      <c r="M41" s="118" t="e">
        <f>P11</f>
        <v>#DIV/0!</v>
      </c>
      <c r="N41" s="41">
        <v>0.5</v>
      </c>
      <c r="O41" s="40"/>
      <c r="P41" s="151" t="e">
        <f>ROUND(SUMPRODUCT(M41:M44,N41:N44),1)</f>
        <v>#DIV/0!</v>
      </c>
    </row>
    <row r="42" spans="1:16" ht="11.25" customHeight="1" x14ac:dyDescent="0.2">
      <c r="A42" s="47"/>
      <c r="B42" s="47"/>
      <c r="C42" s="47"/>
      <c r="D42" s="47"/>
      <c r="E42" s="47"/>
      <c r="F42" s="47"/>
      <c r="G42" s="47"/>
      <c r="H42" s="80"/>
      <c r="I42" s="48"/>
      <c r="J42" s="117" t="s">
        <v>90</v>
      </c>
      <c r="K42" s="194" t="s">
        <v>29</v>
      </c>
      <c r="L42" s="195"/>
      <c r="M42" s="119">
        <f>P23</f>
        <v>0</v>
      </c>
      <c r="N42" s="41">
        <v>0.25</v>
      </c>
      <c r="O42" s="40"/>
      <c r="P42" s="152"/>
    </row>
    <row r="43" spans="1:16" ht="11.25" customHeight="1" x14ac:dyDescent="0.2">
      <c r="A43" s="81" t="s">
        <v>54</v>
      </c>
      <c r="B43" s="82"/>
      <c r="C43" s="82"/>
      <c r="D43" s="82"/>
      <c r="E43" s="82"/>
      <c r="F43" s="82"/>
      <c r="G43" s="82"/>
      <c r="H43" s="83" t="e">
        <f>IF(AND(P11&gt;=4,P41&gt;=4),"Bestanden","Nicht bestanden")</f>
        <v>#DIV/0!</v>
      </c>
      <c r="I43" s="48"/>
      <c r="J43" s="147" t="s">
        <v>92</v>
      </c>
      <c r="K43" s="196" t="s">
        <v>56</v>
      </c>
      <c r="L43" s="197"/>
      <c r="M43" s="148">
        <v>0</v>
      </c>
      <c r="N43" s="149">
        <v>0</v>
      </c>
      <c r="O43" s="40"/>
      <c r="P43" s="152"/>
    </row>
    <row r="44" spans="1:16" ht="11.25" customHeight="1" x14ac:dyDescent="0.2">
      <c r="A44" s="47"/>
      <c r="B44" s="47"/>
      <c r="C44" s="47"/>
      <c r="D44" s="47"/>
      <c r="E44" s="47"/>
      <c r="F44" s="47"/>
      <c r="G44" s="47"/>
      <c r="H44" s="47"/>
      <c r="I44" s="48"/>
      <c r="J44" s="117" t="s">
        <v>93</v>
      </c>
      <c r="K44" s="194" t="s">
        <v>51</v>
      </c>
      <c r="L44" s="195"/>
      <c r="M44" s="119" t="e">
        <f>P37</f>
        <v>#DIV/0!</v>
      </c>
      <c r="N44" s="41">
        <v>0.25</v>
      </c>
      <c r="O44" s="40"/>
      <c r="P44" s="153"/>
    </row>
    <row r="45" spans="1:16" ht="11.25" customHeight="1" x14ac:dyDescent="0.2">
      <c r="A45" s="84" t="s">
        <v>123</v>
      </c>
      <c r="B45" s="47"/>
      <c r="C45" s="47"/>
      <c r="D45" s="47"/>
      <c r="E45" s="47"/>
      <c r="F45" s="47"/>
      <c r="G45" s="47"/>
      <c r="H45" s="47"/>
      <c r="I45" s="48"/>
      <c r="J45" s="188"/>
      <c r="K45" s="188"/>
      <c r="L45" s="188"/>
      <c r="M45" s="188"/>
      <c r="N45" s="31"/>
      <c r="O45" s="115"/>
      <c r="P45" s="103"/>
    </row>
    <row r="46" spans="1:16" x14ac:dyDescent="0.2">
      <c r="A46" s="47"/>
      <c r="B46" s="47"/>
      <c r="C46" s="47"/>
      <c r="D46" s="47"/>
      <c r="E46" s="47"/>
      <c r="F46" s="47"/>
      <c r="G46" s="47"/>
      <c r="H46" s="47"/>
      <c r="I46" s="48"/>
      <c r="J46" s="106"/>
      <c r="K46" s="47"/>
      <c r="L46" s="47"/>
      <c r="M46" s="47"/>
      <c r="N46" s="47"/>
      <c r="O46" s="47"/>
      <c r="P46" s="120"/>
    </row>
    <row r="47" spans="1:16" x14ac:dyDescent="0.2">
      <c r="P47" s="45"/>
    </row>
  </sheetData>
  <sheetProtection sheet="1" objects="1" scenarios="1" selectLockedCells="1"/>
  <mergeCells count="52">
    <mergeCell ref="J45:M45"/>
    <mergeCell ref="K11:M11"/>
    <mergeCell ref="J3:M3"/>
    <mergeCell ref="K4:M4"/>
    <mergeCell ref="K29:L29"/>
    <mergeCell ref="K30:L30"/>
    <mergeCell ref="J25:M25"/>
    <mergeCell ref="J40:L40"/>
    <mergeCell ref="K22:M22"/>
    <mergeCell ref="K41:L41"/>
    <mergeCell ref="K42:L42"/>
    <mergeCell ref="K43:L43"/>
    <mergeCell ref="K44:L44"/>
    <mergeCell ref="J39:L39"/>
    <mergeCell ref="N2:O2"/>
    <mergeCell ref="J2:M2"/>
    <mergeCell ref="K7:M7"/>
    <mergeCell ref="J12:P12"/>
    <mergeCell ref="K5:M5"/>
    <mergeCell ref="K6:M6"/>
    <mergeCell ref="N25:O25"/>
    <mergeCell ref="A34:G34"/>
    <mergeCell ref="J37:M37"/>
    <mergeCell ref="J13:M13"/>
    <mergeCell ref="K28:M28"/>
    <mergeCell ref="K36:M36"/>
    <mergeCell ref="J26:M26"/>
    <mergeCell ref="K27:M27"/>
    <mergeCell ref="J33:M33"/>
    <mergeCell ref="J34:M34"/>
    <mergeCell ref="K35:M35"/>
    <mergeCell ref="K17:M17"/>
    <mergeCell ref="K16:M16"/>
    <mergeCell ref="K21:M21"/>
    <mergeCell ref="K19:M19"/>
    <mergeCell ref="K20:M20"/>
    <mergeCell ref="P41:P44"/>
    <mergeCell ref="P39:P40"/>
    <mergeCell ref="P35:P36"/>
    <mergeCell ref="H7:H8"/>
    <mergeCell ref="H17:H21"/>
    <mergeCell ref="J14:M14"/>
    <mergeCell ref="K15:M15"/>
    <mergeCell ref="K8:M8"/>
    <mergeCell ref="K9:M9"/>
    <mergeCell ref="K10:M10"/>
    <mergeCell ref="K18:M18"/>
    <mergeCell ref="N13:O13"/>
    <mergeCell ref="N31:O31"/>
    <mergeCell ref="N33:O33"/>
    <mergeCell ref="K38:M38"/>
    <mergeCell ref="N37:O37"/>
  </mergeCells>
  <phoneticPr fontId="0" type="noConversion"/>
  <conditionalFormatting sqref="C40">
    <cfRule type="containsText" dxfId="25" priority="22" operator="containsText" text="erfüllt">
      <formula>NOT(ISERROR(SEARCH("erfüllt",C40)))</formula>
    </cfRule>
  </conditionalFormatting>
  <conditionalFormatting sqref="C41">
    <cfRule type="containsText" dxfId="24" priority="21" operator="containsText" text="erfüllt">
      <formula>NOT(ISERROR(SEARCH("erfüllt",C41)))</formula>
    </cfRule>
  </conditionalFormatting>
  <conditionalFormatting sqref="C40">
    <cfRule type="containsText" dxfId="23" priority="19" operator="containsText" text="nicht erfüllt">
      <formula>NOT(ISERROR(SEARCH("nicht erfüllt",C40)))</formula>
    </cfRule>
  </conditionalFormatting>
  <conditionalFormatting sqref="C41">
    <cfRule type="containsText" dxfId="22" priority="18" operator="containsText" text="nicht erfüllt">
      <formula>NOT(ISERROR(SEARCH("nicht erfüllt",C41)))</formula>
    </cfRule>
  </conditionalFormatting>
  <conditionalFormatting sqref="P4 P45 P38:P39">
    <cfRule type="cellIs" dxfId="21" priority="7" operator="between">
      <formula>4</formula>
      <formula>6</formula>
    </cfRule>
    <cfRule type="cellIs" dxfId="20" priority="8" operator="between">
      <formula>1</formula>
      <formula>3.9</formula>
    </cfRule>
    <cfRule type="cellIs" dxfId="19" priority="11" operator="between">
      <formula>1</formula>
      <formula>3.9</formula>
    </cfRule>
    <cfRule type="cellIs" dxfId="18" priority="12" operator="between">
      <formula>4</formula>
      <formula>6</formula>
    </cfRule>
  </conditionalFormatting>
  <conditionalFormatting sqref="P41">
    <cfRule type="cellIs" dxfId="17" priority="1" operator="between">
      <formula>4</formula>
      <formula>6</formula>
    </cfRule>
    <cfRule type="cellIs" dxfId="16" priority="2" operator="between">
      <formula>1</formula>
      <formula>3.9</formula>
    </cfRule>
    <cfRule type="cellIs" dxfId="15" priority="3" operator="between">
      <formula>1</formula>
      <formula>3.9</formula>
    </cfRule>
    <cfRule type="cellIs" dxfId="14" priority="4" operator="between">
      <formula>4</formula>
      <formula>6</formula>
    </cfRule>
  </conditionalFormatting>
  <pageMargins left="0.43307086614173229" right="0.23622047244094491" top="1.3779527559055118" bottom="0.19685039370078741" header="0.19685039370078741" footer="0.31496062992125984"/>
  <pageSetup paperSize="9" scale="93" fitToHeight="0" orientation="landscape" r:id="rId1"/>
  <headerFooter>
    <oddHeader>&amp;L&amp;"Arial,Fett"&amp;22&amp;KC00000Fachfrau/Fachmann Kundendialog EFZ
&amp;"Arial,Standard"&amp;18&amp;K000000Notenrechner mit Dispens durch Ablegung der BM1 (bis QV 2025)
&amp;"Arial,Fett"&amp;10&amp;KFF0000Noten in die gelben Felder eintragen (Dispens=grau), Berechnung ohne Gewähr.&amp;R&amp;G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showGridLines="0" view="pageLayout" zoomScaleNormal="100" workbookViewId="0">
      <selection activeCell="F11" sqref="F11"/>
    </sheetView>
  </sheetViews>
  <sheetFormatPr baseColWidth="10" defaultColWidth="11.42578125" defaultRowHeight="12.75" x14ac:dyDescent="0.2"/>
  <cols>
    <col min="1" max="1" width="35.140625" style="3" customWidth="1"/>
    <col min="2" max="7" width="3.7109375" style="3" customWidth="1"/>
    <col min="8" max="8" width="17.140625" style="3" customWidth="1"/>
    <col min="9" max="9" width="5.42578125" style="4" customWidth="1"/>
    <col min="10" max="13" width="11.42578125" style="3"/>
    <col min="14" max="14" width="7.42578125" style="3" customWidth="1"/>
    <col min="15" max="15" width="7.7109375" style="3" customWidth="1"/>
    <col min="16" max="16" width="12.85546875" style="3" customWidth="1"/>
    <col min="17" max="16384" width="11.42578125" style="3"/>
  </cols>
  <sheetData>
    <row r="1" spans="1:16" ht="23.25" x14ac:dyDescent="0.35">
      <c r="A1" s="23" t="s">
        <v>55</v>
      </c>
    </row>
    <row r="2" spans="1:16" ht="16.5" customHeight="1" x14ac:dyDescent="0.35">
      <c r="A2" s="23"/>
    </row>
    <row r="3" spans="1:16" x14ac:dyDescent="0.2">
      <c r="A3" s="24" t="s">
        <v>52</v>
      </c>
    </row>
    <row r="5" spans="1:16" x14ac:dyDescent="0.2">
      <c r="A5" s="2" t="s">
        <v>39</v>
      </c>
      <c r="J5" s="225" t="s">
        <v>32</v>
      </c>
      <c r="K5" s="225"/>
      <c r="L5" s="225"/>
      <c r="M5" s="225"/>
      <c r="N5" s="225"/>
      <c r="O5" s="225"/>
      <c r="P5" s="225"/>
    </row>
    <row r="6" spans="1:16" x14ac:dyDescent="0.2">
      <c r="J6" s="27"/>
      <c r="K6" s="27"/>
      <c r="L6" s="27"/>
      <c r="M6" s="27"/>
      <c r="N6" s="27"/>
      <c r="O6" s="27"/>
      <c r="P6" s="27"/>
    </row>
    <row r="7" spans="1:16" x14ac:dyDescent="0.2">
      <c r="A7" s="2" t="s">
        <v>56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8" t="s">
        <v>41</v>
      </c>
      <c r="J7" s="227" t="s">
        <v>11</v>
      </c>
      <c r="K7" s="203"/>
      <c r="L7" s="203"/>
      <c r="M7" s="204"/>
      <c r="N7" s="228" t="s">
        <v>42</v>
      </c>
      <c r="O7" s="229"/>
      <c r="P7" s="5" t="s">
        <v>44</v>
      </c>
    </row>
    <row r="8" spans="1:16" x14ac:dyDescent="0.2">
      <c r="A8" s="18" t="s">
        <v>57</v>
      </c>
      <c r="B8" s="6"/>
      <c r="C8" s="6"/>
      <c r="D8" s="6"/>
      <c r="E8" s="6"/>
      <c r="F8" s="25"/>
      <c r="G8" s="6"/>
      <c r="H8" s="236"/>
      <c r="J8" s="7" t="s">
        <v>14</v>
      </c>
      <c r="K8" s="212" t="s">
        <v>18</v>
      </c>
      <c r="L8" s="213"/>
      <c r="M8" s="214"/>
      <c r="N8" s="219"/>
      <c r="O8" s="235"/>
      <c r="P8" s="209" t="str">
        <f>IF(AND(N8&gt;0,N9&gt;0,N10&gt;0,N11&gt;0),ROUND(AVERAGE(N8:O11),1),"")</f>
        <v/>
      </c>
    </row>
    <row r="9" spans="1:16" x14ac:dyDescent="0.2">
      <c r="A9" s="18" t="s">
        <v>58</v>
      </c>
      <c r="B9" s="6"/>
      <c r="C9" s="6"/>
      <c r="D9" s="6"/>
      <c r="E9" s="6"/>
      <c r="F9" s="25"/>
      <c r="G9" s="6"/>
      <c r="H9" s="232"/>
      <c r="J9" s="7" t="s">
        <v>15</v>
      </c>
      <c r="K9" s="212" t="s">
        <v>12</v>
      </c>
      <c r="L9" s="213"/>
      <c r="M9" s="214"/>
      <c r="N9" s="219"/>
      <c r="O9" s="235"/>
      <c r="P9" s="210"/>
    </row>
    <row r="10" spans="1:16" x14ac:dyDescent="0.2">
      <c r="A10" s="18" t="s">
        <v>59</v>
      </c>
      <c r="B10" s="25"/>
      <c r="C10" s="25"/>
      <c r="D10" s="25"/>
      <c r="E10" s="25"/>
      <c r="F10" s="6"/>
      <c r="G10" s="25"/>
      <c r="H10" s="237" t="str">
        <f>IF(OR(B8&gt;0,C8&gt;0,D8&gt;0,E8&gt;0,F8&gt;0,G8&gt;0,B9&gt;0,C9&gt;0,D9&gt;0,E9&gt;0,B10&gt;0,C10&gt;0,D10&gt;0,E10&gt;0,B11&gt;0,C11&gt;0,D11&gt;0,E11&gt;0,F11&gt;0,G11&gt;0),ROUND((AVERAGE(B8,C8,D8,E8,F8,G8,B9,C9,D9,E9,B10,C10,D10,E10,B11,C11,D11,E11,F11,G11)*2),0)/2,"")</f>
        <v/>
      </c>
      <c r="J10" s="7" t="s">
        <v>16</v>
      </c>
      <c r="K10" s="212" t="s">
        <v>19</v>
      </c>
      <c r="L10" s="213"/>
      <c r="M10" s="214"/>
      <c r="N10" s="219"/>
      <c r="O10" s="235"/>
      <c r="P10" s="210"/>
    </row>
    <row r="11" spans="1:16" x14ac:dyDescent="0.2">
      <c r="A11" s="18"/>
      <c r="B11" s="29"/>
      <c r="C11" s="29"/>
      <c r="D11" s="29"/>
      <c r="E11" s="29"/>
      <c r="F11" s="29"/>
      <c r="G11" s="29"/>
      <c r="H11" s="238"/>
      <c r="J11" s="7" t="s">
        <v>17</v>
      </c>
      <c r="K11" s="212" t="s">
        <v>20</v>
      </c>
      <c r="L11" s="213"/>
      <c r="M11" s="214"/>
      <c r="N11" s="219"/>
      <c r="O11" s="235"/>
      <c r="P11" s="211"/>
    </row>
    <row r="13" spans="1:16" x14ac:dyDescent="0.2">
      <c r="A13" s="2" t="s">
        <v>40</v>
      </c>
      <c r="J13" s="225" t="s">
        <v>33</v>
      </c>
      <c r="K13" s="225"/>
      <c r="L13" s="225"/>
      <c r="M13" s="225"/>
      <c r="N13" s="225"/>
      <c r="O13" s="225"/>
      <c r="P13" s="225"/>
    </row>
    <row r="14" spans="1:16" x14ac:dyDescent="0.2">
      <c r="J14" s="27"/>
      <c r="K14" s="27"/>
      <c r="L14" s="27"/>
      <c r="M14" s="27"/>
      <c r="N14" s="27"/>
      <c r="O14" s="27"/>
      <c r="P14" s="27"/>
    </row>
    <row r="15" spans="1:16" ht="14.25" customHeight="1" x14ac:dyDescent="0.2">
      <c r="B15" s="1" t="s">
        <v>5</v>
      </c>
      <c r="C15" s="1" t="s">
        <v>6</v>
      </c>
      <c r="D15" s="1" t="s">
        <v>7</v>
      </c>
      <c r="E15" s="1" t="s">
        <v>8</v>
      </c>
      <c r="F15" s="1" t="s">
        <v>9</v>
      </c>
      <c r="G15" s="1" t="s">
        <v>10</v>
      </c>
      <c r="J15" s="227" t="s">
        <v>13</v>
      </c>
      <c r="K15" s="203"/>
      <c r="L15" s="203"/>
      <c r="M15" s="204"/>
      <c r="N15" s="228" t="s">
        <v>43</v>
      </c>
      <c r="O15" s="229"/>
      <c r="P15" s="5" t="s">
        <v>44</v>
      </c>
    </row>
    <row r="16" spans="1:16" ht="12.75" customHeight="1" x14ac:dyDescent="0.2">
      <c r="A16" s="18" t="s">
        <v>0</v>
      </c>
      <c r="B16" s="6"/>
      <c r="C16" s="6"/>
      <c r="D16" s="6"/>
      <c r="E16" s="6"/>
      <c r="F16" s="25"/>
      <c r="G16" s="25"/>
      <c r="H16" s="230" t="s">
        <v>41</v>
      </c>
      <c r="J16" s="7" t="s">
        <v>14</v>
      </c>
      <c r="K16" s="212" t="s">
        <v>1</v>
      </c>
      <c r="L16" s="213"/>
      <c r="M16" s="214"/>
      <c r="N16" s="219"/>
      <c r="O16" s="220"/>
      <c r="P16" s="209" t="str">
        <f>IF(AND(N16&gt;0,N17&gt;0,N18&gt;0,N19&gt;0),ROUND(AVERAGE(N16:O19),1),"")</f>
        <v/>
      </c>
    </row>
    <row r="17" spans="1:16" x14ac:dyDescent="0.2">
      <c r="A17" s="22" t="s">
        <v>1</v>
      </c>
      <c r="B17" s="6"/>
      <c r="C17" s="6"/>
      <c r="D17" s="6"/>
      <c r="E17" s="6"/>
      <c r="F17" s="25"/>
      <c r="G17" s="25"/>
      <c r="H17" s="231"/>
      <c r="I17" s="19"/>
      <c r="J17" s="7" t="s">
        <v>15</v>
      </c>
      <c r="K17" s="212" t="s">
        <v>2</v>
      </c>
      <c r="L17" s="213"/>
      <c r="M17" s="214"/>
      <c r="N17" s="219"/>
      <c r="O17" s="220"/>
      <c r="P17" s="210"/>
    </row>
    <row r="18" spans="1:16" x14ac:dyDescent="0.2">
      <c r="A18" s="18" t="s">
        <v>2</v>
      </c>
      <c r="B18" s="6"/>
      <c r="C18" s="6"/>
      <c r="D18" s="6"/>
      <c r="E18" s="6"/>
      <c r="F18" s="6"/>
      <c r="G18" s="6"/>
      <c r="H18" s="232"/>
      <c r="I18" s="19"/>
      <c r="J18" s="7" t="s">
        <v>16</v>
      </c>
      <c r="K18" s="212" t="s">
        <v>3</v>
      </c>
      <c r="L18" s="213"/>
      <c r="M18" s="214"/>
      <c r="N18" s="219"/>
      <c r="O18" s="220"/>
      <c r="P18" s="210"/>
    </row>
    <row r="19" spans="1:16" x14ac:dyDescent="0.2">
      <c r="A19" s="18" t="s">
        <v>3</v>
      </c>
      <c r="B19" s="6"/>
      <c r="C19" s="6"/>
      <c r="D19" s="6"/>
      <c r="E19" s="6"/>
      <c r="F19" s="6"/>
      <c r="G19" s="6"/>
      <c r="H19" s="233" t="str">
        <f>IF(OR(B16&gt;0,C16&gt;0,D16&gt;0,E16&gt;0,B17&gt;0,C17&gt;0,D17&gt;0,E17&gt;0,B18&gt;0,C18&gt;0,D18&gt;0,E18&gt;0,F18&gt;0,G18&gt;0,B19&gt;0,C18&gt;0,D18&gt;0,E18&gt;0,F18&gt;0,G18&gt;0,B19&gt;0,C19&gt;0,D19&gt;0,E19&gt;0,F19&gt;0,G19&gt;0,B20&gt;0,C20&gt;0,D20&gt;0,E20&gt;0,F20&gt;0,G20&gt;0),ROUND((AVERAGE(B16,C16,D16,E16,B18,B17,C17,D17,E17,C18,D18,E18,F18,G18,B19,C19,D19,E19,F19,G19,B20,C20,D20,E20,F20,G20)*2),0)/2,"")</f>
        <v/>
      </c>
      <c r="I19" s="19"/>
      <c r="J19" s="7" t="s">
        <v>17</v>
      </c>
      <c r="K19" s="212" t="s">
        <v>21</v>
      </c>
      <c r="L19" s="213"/>
      <c r="M19" s="214"/>
      <c r="N19" s="219"/>
      <c r="O19" s="220"/>
      <c r="P19" s="211"/>
    </row>
    <row r="20" spans="1:16" x14ac:dyDescent="0.2">
      <c r="A20" s="18" t="s">
        <v>4</v>
      </c>
      <c r="B20" s="6"/>
      <c r="C20" s="6"/>
      <c r="D20" s="6"/>
      <c r="E20" s="6"/>
      <c r="F20" s="6"/>
      <c r="G20" s="6"/>
      <c r="H20" s="234"/>
      <c r="J20" s="27"/>
      <c r="K20" s="8"/>
      <c r="L20" s="27"/>
      <c r="M20" s="9"/>
      <c r="N20" s="10"/>
      <c r="O20" s="11"/>
      <c r="P20" s="12"/>
    </row>
    <row r="21" spans="1:16" x14ac:dyDescent="0.2">
      <c r="A21" s="21"/>
      <c r="B21" s="223"/>
      <c r="C21" s="224"/>
      <c r="D21" s="224"/>
      <c r="E21" s="224"/>
      <c r="F21" s="224"/>
      <c r="G21" s="224"/>
      <c r="H21" s="20"/>
      <c r="I21" s="3"/>
      <c r="J21" s="225" t="s">
        <v>34</v>
      </c>
      <c r="K21" s="225"/>
      <c r="L21" s="225"/>
      <c r="M21" s="225"/>
      <c r="N21" s="225"/>
      <c r="O21" s="225"/>
      <c r="P21" s="225"/>
    </row>
    <row r="22" spans="1:16" x14ac:dyDescent="0.2">
      <c r="I22" s="3"/>
      <c r="J22" s="225"/>
      <c r="K22" s="225"/>
      <c r="L22" s="225"/>
      <c r="M22" s="225"/>
      <c r="N22" s="225"/>
      <c r="O22" s="225"/>
      <c r="P22" s="225"/>
    </row>
    <row r="23" spans="1:16" x14ac:dyDescent="0.2">
      <c r="A23" s="226" t="s">
        <v>46</v>
      </c>
      <c r="B23" s="226"/>
      <c r="C23" s="226"/>
      <c r="D23" s="226"/>
      <c r="E23" s="226"/>
      <c r="F23" s="226"/>
      <c r="G23" s="226"/>
      <c r="I23" s="3"/>
      <c r="J23" s="227" t="s">
        <v>13</v>
      </c>
      <c r="K23" s="203"/>
      <c r="L23" s="203"/>
      <c r="M23" s="204"/>
      <c r="N23" s="228" t="s">
        <v>43</v>
      </c>
      <c r="O23" s="229"/>
      <c r="P23" s="5" t="s">
        <v>44</v>
      </c>
    </row>
    <row r="24" spans="1:16" x14ac:dyDescent="0.2">
      <c r="A24" s="13" t="s">
        <v>47</v>
      </c>
      <c r="I24" s="3"/>
      <c r="J24" s="7" t="s">
        <v>14</v>
      </c>
      <c r="K24" s="212" t="s">
        <v>22</v>
      </c>
      <c r="L24" s="213"/>
      <c r="M24" s="214"/>
      <c r="N24" s="219"/>
      <c r="O24" s="220"/>
      <c r="P24" s="209" t="str">
        <f>IF(OR(N24&gt;0,N25&gt;0,N26&gt;0,N27&lt;&gt;""),ROUND(AVERAGE(N24:O27),1),"")</f>
        <v/>
      </c>
    </row>
    <row r="25" spans="1:16" x14ac:dyDescent="0.2">
      <c r="I25" s="3"/>
      <c r="J25" s="7" t="s">
        <v>15</v>
      </c>
      <c r="K25" s="212" t="s">
        <v>23</v>
      </c>
      <c r="L25" s="213"/>
      <c r="M25" s="214"/>
      <c r="N25" s="219"/>
      <c r="O25" s="220"/>
      <c r="P25" s="210"/>
    </row>
    <row r="26" spans="1:16" x14ac:dyDescent="0.2">
      <c r="I26" s="3"/>
      <c r="J26" s="7" t="s">
        <v>16</v>
      </c>
      <c r="K26" s="212" t="s">
        <v>24</v>
      </c>
      <c r="L26" s="213"/>
      <c r="M26" s="214"/>
      <c r="N26" s="219"/>
      <c r="O26" s="220"/>
      <c r="P26" s="210"/>
    </row>
    <row r="27" spans="1:16" x14ac:dyDescent="0.2">
      <c r="I27" s="3"/>
      <c r="J27" s="7" t="s">
        <v>17</v>
      </c>
      <c r="K27" s="212" t="s">
        <v>25</v>
      </c>
      <c r="L27" s="213"/>
      <c r="M27" s="214"/>
      <c r="N27" s="221" t="str">
        <f>H10</f>
        <v/>
      </c>
      <c r="O27" s="222"/>
      <c r="P27" s="211"/>
    </row>
    <row r="28" spans="1:16" x14ac:dyDescent="0.2">
      <c r="I28" s="3"/>
      <c r="J28" s="13"/>
      <c r="P28" s="14"/>
    </row>
    <row r="29" spans="1:16" x14ac:dyDescent="0.2">
      <c r="A29" s="2" t="s">
        <v>48</v>
      </c>
      <c r="I29" s="3"/>
      <c r="J29" s="201" t="s">
        <v>27</v>
      </c>
      <c r="K29" s="201"/>
      <c r="L29" s="201"/>
      <c r="M29" s="201"/>
      <c r="N29" s="201"/>
      <c r="O29" s="201"/>
      <c r="P29" s="201"/>
    </row>
    <row r="30" spans="1:16" x14ac:dyDescent="0.2">
      <c r="I30" s="3"/>
      <c r="J30" s="13"/>
      <c r="P30" s="14"/>
    </row>
    <row r="31" spans="1:16" x14ac:dyDescent="0.2">
      <c r="I31" s="3"/>
      <c r="J31" s="202" t="s">
        <v>26</v>
      </c>
      <c r="K31" s="203"/>
      <c r="L31" s="203"/>
      <c r="M31" s="204"/>
      <c r="N31" s="15" t="s">
        <v>53</v>
      </c>
      <c r="O31" s="15" t="s">
        <v>31</v>
      </c>
      <c r="P31" s="15" t="s">
        <v>45</v>
      </c>
    </row>
    <row r="32" spans="1:16" x14ac:dyDescent="0.2">
      <c r="A32" s="3" t="s">
        <v>49</v>
      </c>
      <c r="C32" s="205" t="str">
        <f>IF(P8&lt;&gt;"",IF(P8&gt;=4,"erfüllt","nicht erfüllt"),"")</f>
        <v/>
      </c>
      <c r="D32" s="206"/>
      <c r="E32" s="206"/>
      <c r="F32" s="206"/>
      <c r="G32" s="207"/>
      <c r="I32" s="3"/>
      <c r="J32" s="7" t="s">
        <v>35</v>
      </c>
      <c r="K32" s="208" t="s">
        <v>28</v>
      </c>
      <c r="L32" s="208"/>
      <c r="M32" s="208"/>
      <c r="N32" s="28" t="str">
        <f>P8</f>
        <v/>
      </c>
      <c r="O32" s="16">
        <v>4</v>
      </c>
      <c r="P32" s="209" t="str">
        <f>IF(AND(N32&lt;&gt;"",N33&lt;&gt;"",N34&lt;&gt;"",N35&lt;&gt;""),ROUND((N32*O32+N33*O33+N34*O34+N35*O35)/10,1),"")</f>
        <v/>
      </c>
    </row>
    <row r="33" spans="1:16" x14ac:dyDescent="0.2">
      <c r="A33" s="3" t="s">
        <v>50</v>
      </c>
      <c r="C33" s="205" t="str">
        <f>IF(P32&lt;&gt;"",IF(P32&gt;=4,"erfüllt","nicht erfüllt"),"")</f>
        <v/>
      </c>
      <c r="D33" s="206"/>
      <c r="E33" s="206"/>
      <c r="F33" s="206"/>
      <c r="G33" s="207"/>
      <c r="J33" s="7" t="s">
        <v>36</v>
      </c>
      <c r="K33" s="212" t="s">
        <v>29</v>
      </c>
      <c r="L33" s="213"/>
      <c r="M33" s="214"/>
      <c r="N33" s="28" t="str">
        <f>P16</f>
        <v/>
      </c>
      <c r="O33" s="16">
        <v>2</v>
      </c>
      <c r="P33" s="210"/>
    </row>
    <row r="34" spans="1:16" ht="13.5" thickBot="1" x14ac:dyDescent="0.25">
      <c r="J34" s="7" t="s">
        <v>37</v>
      </c>
      <c r="K34" s="215" t="s">
        <v>30</v>
      </c>
      <c r="L34" s="215"/>
      <c r="M34" s="215"/>
      <c r="N34" s="28" t="str">
        <f>P24</f>
        <v/>
      </c>
      <c r="O34" s="16">
        <v>2.5</v>
      </c>
      <c r="P34" s="210"/>
    </row>
    <row r="35" spans="1:16" ht="13.5" thickBot="1" x14ac:dyDescent="0.25">
      <c r="A35" s="2" t="s">
        <v>54</v>
      </c>
      <c r="C35" s="216" t="str">
        <f>IF(AND(C32&lt;&gt;"",C33&lt;&gt;""),IF(AND(C32="erfüllt",C33="erfüllt"),"BESTANDEN","NICHT BESTANDEN"),"")</f>
        <v/>
      </c>
      <c r="D35" s="217"/>
      <c r="E35" s="217"/>
      <c r="F35" s="217"/>
      <c r="G35" s="218"/>
      <c r="J35" s="7" t="s">
        <v>38</v>
      </c>
      <c r="K35" s="212" t="s">
        <v>51</v>
      </c>
      <c r="L35" s="213"/>
      <c r="M35" s="213"/>
      <c r="N35" s="26" t="str">
        <f>H19</f>
        <v/>
      </c>
      <c r="O35" s="16">
        <v>1.5</v>
      </c>
      <c r="P35" s="211"/>
    </row>
    <row r="36" spans="1:16" x14ac:dyDescent="0.2">
      <c r="J36" s="13"/>
      <c r="P36" s="17"/>
    </row>
    <row r="37" spans="1:16" x14ac:dyDescent="0.2">
      <c r="P37" s="17"/>
    </row>
  </sheetData>
  <sheetProtection selectLockedCells="1"/>
  <mergeCells count="52">
    <mergeCell ref="H8:H9"/>
    <mergeCell ref="K8:M8"/>
    <mergeCell ref="N8:O8"/>
    <mergeCell ref="P8:P11"/>
    <mergeCell ref="K9:M9"/>
    <mergeCell ref="N9:O9"/>
    <mergeCell ref="H10:H11"/>
    <mergeCell ref="J15:M15"/>
    <mergeCell ref="N15:O15"/>
    <mergeCell ref="J5:P5"/>
    <mergeCell ref="J7:M7"/>
    <mergeCell ref="N7:O7"/>
    <mergeCell ref="K10:M10"/>
    <mergeCell ref="N10:O10"/>
    <mergeCell ref="K11:M11"/>
    <mergeCell ref="N11:O11"/>
    <mergeCell ref="J13:P13"/>
    <mergeCell ref="H16:H18"/>
    <mergeCell ref="K16:M16"/>
    <mergeCell ref="N16:O16"/>
    <mergeCell ref="P16:P19"/>
    <mergeCell ref="K17:M17"/>
    <mergeCell ref="N17:O17"/>
    <mergeCell ref="K18:M18"/>
    <mergeCell ref="N18:O18"/>
    <mergeCell ref="H19:H20"/>
    <mergeCell ref="K19:M19"/>
    <mergeCell ref="N19:O19"/>
    <mergeCell ref="B21:G21"/>
    <mergeCell ref="J21:P22"/>
    <mergeCell ref="A23:G23"/>
    <mergeCell ref="J23:M23"/>
    <mergeCell ref="N23:O23"/>
    <mergeCell ref="K24:M24"/>
    <mergeCell ref="N24:O24"/>
    <mergeCell ref="P24:P27"/>
    <mergeCell ref="K25:M25"/>
    <mergeCell ref="N25:O25"/>
    <mergeCell ref="K26:M26"/>
    <mergeCell ref="N26:O26"/>
    <mergeCell ref="K27:M27"/>
    <mergeCell ref="N27:O27"/>
    <mergeCell ref="J29:P29"/>
    <mergeCell ref="J31:M31"/>
    <mergeCell ref="C32:G32"/>
    <mergeCell ref="K32:M32"/>
    <mergeCell ref="P32:P35"/>
    <mergeCell ref="C33:G33"/>
    <mergeCell ref="K33:M33"/>
    <mergeCell ref="K34:M34"/>
    <mergeCell ref="C35:G35"/>
    <mergeCell ref="K35:M35"/>
  </mergeCells>
  <conditionalFormatting sqref="C32">
    <cfRule type="containsText" dxfId="13" priority="14" operator="containsText" text="erfüllt">
      <formula>NOT(ISERROR(SEARCH("erfüllt",C32)))</formula>
    </cfRule>
  </conditionalFormatting>
  <conditionalFormatting sqref="C33">
    <cfRule type="containsText" dxfId="12" priority="13" operator="containsText" text="erfüllt">
      <formula>NOT(ISERROR(SEARCH("erfüllt",C33)))</formula>
    </cfRule>
  </conditionalFormatting>
  <conditionalFormatting sqref="C35">
    <cfRule type="containsText" dxfId="11" priority="12" operator="containsText" text="BESTANDEN">
      <formula>NOT(ISERROR(SEARCH("BESTANDEN",C35)))</formula>
    </cfRule>
  </conditionalFormatting>
  <conditionalFormatting sqref="C32">
    <cfRule type="containsText" dxfId="10" priority="11" operator="containsText" text="nicht erfüllt">
      <formula>NOT(ISERROR(SEARCH("nicht erfüllt",C32)))</formula>
    </cfRule>
  </conditionalFormatting>
  <conditionalFormatting sqref="C33">
    <cfRule type="containsText" dxfId="9" priority="10" operator="containsText" text="nicht erfüllt">
      <formula>NOT(ISERROR(SEARCH("nicht erfüllt",C33)))</formula>
    </cfRule>
  </conditionalFormatting>
  <conditionalFormatting sqref="C35">
    <cfRule type="containsText" dxfId="8" priority="9" operator="containsText" text="NICHT BESTANDEN">
      <formula>NOT(ISERROR(SEARCH("NICHT BESTANDEN",C35)))</formula>
    </cfRule>
  </conditionalFormatting>
  <conditionalFormatting sqref="P8:P11">
    <cfRule type="cellIs" dxfId="7" priority="3" operator="between">
      <formula>4</formula>
      <formula>6</formula>
    </cfRule>
    <cfRule type="cellIs" dxfId="6" priority="4" operator="between">
      <formula>1</formula>
      <formula>3.9</formula>
    </cfRule>
    <cfRule type="cellIs" dxfId="5" priority="7" operator="between">
      <formula>1</formula>
      <formula>3.9</formula>
    </cfRule>
    <cfRule type="cellIs" dxfId="4" priority="8" operator="between">
      <formula>4</formula>
      <formula>6</formula>
    </cfRule>
  </conditionalFormatting>
  <conditionalFormatting sqref="P32:P35">
    <cfRule type="cellIs" dxfId="3" priority="1" operator="between">
      <formula>4</formula>
      <formula>6</formula>
    </cfRule>
    <cfRule type="cellIs" dxfId="2" priority="2" operator="between">
      <formula>1</formula>
      <formula>3.9</formula>
    </cfRule>
    <cfRule type="cellIs" dxfId="1" priority="5" operator="between">
      <formula>1</formula>
      <formula>3.9</formula>
    </cfRule>
    <cfRule type="cellIs" dxfId="0" priority="6" operator="between">
      <formula>4</formula>
      <formula>6</formula>
    </cfRule>
  </conditionalFormatting>
  <pageMargins left="0.23622047244094491" right="0.23622047244094491" top="1.4173228346456694" bottom="0.39370078740157483" header="0.19685039370078741" footer="0.31496062992125984"/>
  <pageSetup paperSize="9" scale="95" fitToHeight="0" orientation="landscape" r:id="rId1"/>
  <headerFooter>
    <oddHeader>&amp;L&amp;"Arial,Fett"&amp;22&amp;KC00000Kundendialog&amp;R&amp;G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 1</vt:lpstr>
      <vt:lpstr>Tabelle 1 (2)</vt:lpstr>
      <vt:lpstr>Tabelle1</vt:lpstr>
      <vt:lpstr>'Tabelle 1'!Druckbereich</vt:lpstr>
      <vt:lpstr>'Tabelle 1 (2)'!Druckbereich</vt:lpstr>
    </vt:vector>
  </TitlesOfParts>
  <Company>MBA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Beck-Müller Christian</dc:creator>
  <cp:lastModifiedBy>Barbara Durschei</cp:lastModifiedBy>
  <cp:lastPrinted>2019-06-17T06:18:47Z</cp:lastPrinted>
  <dcterms:created xsi:type="dcterms:W3CDTF">2007-04-18T06:42:02Z</dcterms:created>
  <dcterms:modified xsi:type="dcterms:W3CDTF">2023-01-13T14:43:56Z</dcterms:modified>
</cp:coreProperties>
</file>