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Korrekturen\E3\"/>
    </mc:Choice>
  </mc:AlternateContent>
  <xr:revisionPtr revIDLastSave="0" documentId="8_{4A3E8D0E-9BCD-4414-AC8B-F14D9F1A46C1}" xr6:coauthVersionLast="47" xr6:coauthVersionMax="47" xr10:uidLastSave="{00000000-0000-0000-0000-000000000000}"/>
  <bookViews>
    <workbookView xWindow="-120" yWindow="-120" windowWidth="57840" windowHeight="23640" xr2:uid="{F13E406F-04D6-4EE0-AB24-180B516F8FBA}"/>
  </bookViews>
  <sheets>
    <sheet name="Kunden" sheetId="3" r:id="rId1"/>
    <sheet name="Lager" sheetId="2" r:id="rId2"/>
    <sheet name="Übersicht" sheetId="5" r:id="rId3"/>
  </sheets>
  <definedNames>
    <definedName name="_xlnm._FilterDatabase" localSheetId="0" hidden="1">Kunden!$A$1:$J$173</definedName>
    <definedName name="_xlnm.Print_Area" localSheetId="0">Kunden!$A$1:$J$173</definedName>
    <definedName name="_xlnm.Print_Titles" localSheetId="0">Kunden!$1:$1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5" i="2"/>
  <c r="M25" i="2"/>
  <c r="M24" i="2"/>
  <c r="M23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2" i="3"/>
  <c r="B2" i="2" l="1"/>
  <c r="B1" i="2"/>
</calcChain>
</file>

<file path=xl/sharedStrings.xml><?xml version="1.0" encoding="utf-8"?>
<sst xmlns="http://schemas.openxmlformats.org/spreadsheetml/2006/main" count="1627" uniqueCount="742">
  <si>
    <t>Anrede</t>
  </si>
  <si>
    <t>Nachname</t>
  </si>
  <si>
    <t>Vorname</t>
  </si>
  <si>
    <t>Strasse</t>
  </si>
  <si>
    <t>PLZ</t>
  </si>
  <si>
    <t>Ort</t>
  </si>
  <si>
    <t>Kanton</t>
  </si>
  <si>
    <t>Geburtstag</t>
  </si>
  <si>
    <t>Herr</t>
  </si>
  <si>
    <t>Lambert</t>
  </si>
  <si>
    <t>Anton</t>
  </si>
  <si>
    <t>Bernstrasse 15</t>
  </si>
  <si>
    <t>Bern</t>
  </si>
  <si>
    <t>BE</t>
  </si>
  <si>
    <t>Theiler</t>
  </si>
  <si>
    <t>Armin</t>
  </si>
  <si>
    <t>Werner-Kälin-Strasse 11</t>
  </si>
  <si>
    <t>Emmenegger</t>
  </si>
  <si>
    <t>Stefan</t>
  </si>
  <si>
    <t>Bahnhofstrasse 25</t>
  </si>
  <si>
    <t>Zollikofen</t>
  </si>
  <si>
    <t>Trachsel</t>
  </si>
  <si>
    <t>Benjamin</t>
  </si>
  <si>
    <t>Felsenegg 1</t>
  </si>
  <si>
    <t>Rothwald</t>
  </si>
  <si>
    <t>Frau</t>
  </si>
  <si>
    <t>Huber</t>
  </si>
  <si>
    <t>Esther</t>
  </si>
  <si>
    <t>Pestalozzistrasse 13</t>
  </si>
  <si>
    <t>Seewen</t>
  </si>
  <si>
    <t>SO</t>
  </si>
  <si>
    <t>Amstutz</t>
  </si>
  <si>
    <t>Alois</t>
  </si>
  <si>
    <t>Haldengasse 29</t>
  </si>
  <si>
    <t>Kaiseraugst</t>
  </si>
  <si>
    <t>AG</t>
  </si>
  <si>
    <t>Müller</t>
  </si>
  <si>
    <t>Franz</t>
  </si>
  <si>
    <t>Hauptstrasse 363</t>
  </si>
  <si>
    <t>Peter</t>
  </si>
  <si>
    <t>Hans</t>
  </si>
  <si>
    <t>Landstrasse 50</t>
  </si>
  <si>
    <t>Osswald</t>
  </si>
  <si>
    <t>Jan</t>
  </si>
  <si>
    <t>Mühlegasse 33</t>
  </si>
  <si>
    <t>Karin</t>
  </si>
  <si>
    <t>Hausmattweg 43</t>
  </si>
  <si>
    <t>Meier</t>
  </si>
  <si>
    <t>Paul</t>
  </si>
  <si>
    <t>Hauptstrasse 2</t>
  </si>
  <si>
    <t>Stamm</t>
  </si>
  <si>
    <t>Susanne</t>
  </si>
  <si>
    <t>Müsgasse 9</t>
  </si>
  <si>
    <t>Schweizer</t>
  </si>
  <si>
    <t>Jakob</t>
  </si>
  <si>
    <t>Panoramaweg 1</t>
  </si>
  <si>
    <t>Magden</t>
  </si>
  <si>
    <t>Karl</t>
  </si>
  <si>
    <t>Römergasse 63</t>
  </si>
  <si>
    <t>Mauro</t>
  </si>
  <si>
    <t>Sonnhaldenweg 28</t>
  </si>
  <si>
    <t>Wagner</t>
  </si>
  <si>
    <t>Ursula</t>
  </si>
  <si>
    <t>Heugässli 9</t>
  </si>
  <si>
    <t>Stegmüller</t>
  </si>
  <si>
    <t>Doris</t>
  </si>
  <si>
    <t>Im Winkel 3</t>
  </si>
  <si>
    <t>Möhlin</t>
  </si>
  <si>
    <t>Gerhard</t>
  </si>
  <si>
    <t>Industriestrasse 11</t>
  </si>
  <si>
    <t>Meister</t>
  </si>
  <si>
    <t>Hauptstrasse 99</t>
  </si>
  <si>
    <t>Wahlich</t>
  </si>
  <si>
    <t>Leander</t>
  </si>
  <si>
    <t>Germanenstrasse 2</t>
  </si>
  <si>
    <t>Leon</t>
  </si>
  <si>
    <t>Frankenstrasse 14</t>
  </si>
  <si>
    <t>Gmür</t>
  </si>
  <si>
    <t>Viktor</t>
  </si>
  <si>
    <t>Salzgasse 5</t>
  </si>
  <si>
    <t>Stolz</t>
  </si>
  <si>
    <t>Björn</t>
  </si>
  <si>
    <t>Brodlaube 2</t>
  </si>
  <si>
    <t>Rheinfelden</t>
  </si>
  <si>
    <t>Lauber</t>
  </si>
  <si>
    <t>Corina</t>
  </si>
  <si>
    <t>Hohlweg 13</t>
  </si>
  <si>
    <t>Zeiningen</t>
  </si>
  <si>
    <t>Landolt</t>
  </si>
  <si>
    <t>Hermann</t>
  </si>
  <si>
    <t>Rheinfelderstrasse 156</t>
  </si>
  <si>
    <t>Ott</t>
  </si>
  <si>
    <t>Marla</t>
  </si>
  <si>
    <t>Kaiserstrasse 9</t>
  </si>
  <si>
    <t>Tanner</t>
  </si>
  <si>
    <t>Paula</t>
  </si>
  <si>
    <t>Hauptstrasse 15</t>
  </si>
  <si>
    <t>Jakobi</t>
  </si>
  <si>
    <t>Silvia</t>
  </si>
  <si>
    <t>Marktgasse 58</t>
  </si>
  <si>
    <t>Gebauer</t>
  </si>
  <si>
    <t>Rausstrasse 9</t>
  </si>
  <si>
    <t>Zuzgen</t>
  </si>
  <si>
    <t>Linda</t>
  </si>
  <si>
    <t>Obermatt 388</t>
  </si>
  <si>
    <t>Hellikon</t>
  </si>
  <si>
    <t>Freiburghaus</t>
  </si>
  <si>
    <t>Thomas</t>
  </si>
  <si>
    <t>Sumpfgraben 3</t>
  </si>
  <si>
    <t>Solothurn</t>
  </si>
  <si>
    <t xml:space="preserve">Mark </t>
  </si>
  <si>
    <t>Kreuzstrasse 70</t>
  </si>
  <si>
    <t>Olten</t>
  </si>
  <si>
    <t>Zopfi</t>
  </si>
  <si>
    <t>Am Berg</t>
  </si>
  <si>
    <t>Balsthal</t>
  </si>
  <si>
    <t>Buchmann</t>
  </si>
  <si>
    <t>Suzanne</t>
  </si>
  <si>
    <t>Verenastrasse 28</t>
  </si>
  <si>
    <t>Born</t>
  </si>
  <si>
    <t>Sven</t>
  </si>
  <si>
    <t>Paradiesweg 10</t>
  </si>
  <si>
    <t>Wanner</t>
  </si>
  <si>
    <t>Sylvia</t>
  </si>
  <si>
    <t>Wilgasse 8a</t>
  </si>
  <si>
    <t>Theres</t>
  </si>
  <si>
    <t>Kalkbreitestrasse 78</t>
  </si>
  <si>
    <t>Baer</t>
  </si>
  <si>
    <t>Theresia</t>
  </si>
  <si>
    <t>Einschlagweg 9</t>
  </si>
  <si>
    <t>Mesot</t>
  </si>
  <si>
    <t>Speichergasse 27</t>
  </si>
  <si>
    <t>Scheibler</t>
  </si>
  <si>
    <t>Sonneggstrasse 7</t>
  </si>
  <si>
    <t>Schnyder</t>
  </si>
  <si>
    <t>Windenboden 28</t>
  </si>
  <si>
    <t>Zwyssig</t>
  </si>
  <si>
    <t>Kirschgartenstrasse 12</t>
  </si>
  <si>
    <t>Wettstein</t>
  </si>
  <si>
    <t>Ulla</t>
  </si>
  <si>
    <t>Tobelacker 1003</t>
  </si>
  <si>
    <t>Schär</t>
  </si>
  <si>
    <t>Treppenweg 5</t>
  </si>
  <si>
    <t>Seiniger</t>
  </si>
  <si>
    <t>Hashofweg 14</t>
  </si>
  <si>
    <t>Mäder</t>
  </si>
  <si>
    <t>Vreni</t>
  </si>
  <si>
    <t>Schulstrasse 3</t>
  </si>
  <si>
    <t>Elsener</t>
  </si>
  <si>
    <t>Walter</t>
  </si>
  <si>
    <t>Rauracherweg 20</t>
  </si>
  <si>
    <t>Scherrer</t>
  </si>
  <si>
    <t>Baslerstrasse 47</t>
  </si>
  <si>
    <t>Brogli</t>
  </si>
  <si>
    <t>Werner</t>
  </si>
  <si>
    <t>Gugolz</t>
  </si>
  <si>
    <t>Losinger</t>
  </si>
  <si>
    <t>Einschlagweg 31</t>
  </si>
  <si>
    <t>Naef</t>
  </si>
  <si>
    <t>Willi</t>
  </si>
  <si>
    <t>Wybergliweg 62</t>
  </si>
  <si>
    <t>Sannwald</t>
  </si>
  <si>
    <t>Oliver</t>
  </si>
  <si>
    <t>Grabenstrasse 1</t>
  </si>
  <si>
    <t>Luzern</t>
  </si>
  <si>
    <t>LU</t>
  </si>
  <si>
    <t>Scheerle</t>
  </si>
  <si>
    <t>Fritschistrasse 3</t>
  </si>
  <si>
    <t>Wälti</t>
  </si>
  <si>
    <t>Andrea</t>
  </si>
  <si>
    <t>Wiesendangerstrasse</t>
  </si>
  <si>
    <t>Schwegler</t>
  </si>
  <si>
    <t>Eva</t>
  </si>
  <si>
    <t>Schwändi</t>
  </si>
  <si>
    <t>Bircher</t>
  </si>
  <si>
    <t>Heidi</t>
  </si>
  <si>
    <t>Ahornstrasse 12</t>
  </si>
  <si>
    <t>Schüpbach</t>
  </si>
  <si>
    <t>Katharina</t>
  </si>
  <si>
    <t>Verenastrasse 2</t>
  </si>
  <si>
    <t>Badmann</t>
  </si>
  <si>
    <t>Markus</t>
  </si>
  <si>
    <t>Hochrütistrasse 28</t>
  </si>
  <si>
    <t>Huwiler</t>
  </si>
  <si>
    <t>Bernstrasse 223</t>
  </si>
  <si>
    <t>Bütler</t>
  </si>
  <si>
    <t>Albert</t>
  </si>
  <si>
    <t>Rathausstrasse 23</t>
  </si>
  <si>
    <t>Dahinden</t>
  </si>
  <si>
    <t>Claudia</t>
  </si>
  <si>
    <t>Bahnhofstrasse 12</t>
  </si>
  <si>
    <t>Schneebeli</t>
  </si>
  <si>
    <t>Gabriela</t>
  </si>
  <si>
    <t>Seemattstrasse 4</t>
  </si>
  <si>
    <t>Thürig</t>
  </si>
  <si>
    <t>Flossenmatt 19</t>
  </si>
  <si>
    <t>Vogel</t>
  </si>
  <si>
    <t>Monika</t>
  </si>
  <si>
    <t>Lerchenbühl</t>
  </si>
  <si>
    <t>Adler</t>
  </si>
  <si>
    <t>Tamara</t>
  </si>
  <si>
    <t>Neugasse 21</t>
  </si>
  <si>
    <t>Basler</t>
  </si>
  <si>
    <t>Neuwegmatte 5</t>
  </si>
  <si>
    <t>Ineichen</t>
  </si>
  <si>
    <t>Edi</t>
  </si>
  <si>
    <t>Grassweg 50</t>
  </si>
  <si>
    <t>Gabriel</t>
  </si>
  <si>
    <t>Regina</t>
  </si>
  <si>
    <t>Baselstrasse 22</t>
  </si>
  <si>
    <t>Meyer</t>
  </si>
  <si>
    <t>Alfons</t>
  </si>
  <si>
    <t>Zürcherstrasse 34</t>
  </si>
  <si>
    <t>Lindemann</t>
  </si>
  <si>
    <t>Klaus</t>
  </si>
  <si>
    <t>Hochrütiring 4</t>
  </si>
  <si>
    <t>Fischer</t>
  </si>
  <si>
    <t>Kuno</t>
  </si>
  <si>
    <t>Bahnhofstrasse 32</t>
  </si>
  <si>
    <t>Hess</t>
  </si>
  <si>
    <t>Alexandra</t>
  </si>
  <si>
    <t>Feld 3</t>
  </si>
  <si>
    <t>Kriens</t>
  </si>
  <si>
    <t>Rast</t>
  </si>
  <si>
    <t>Anna</t>
  </si>
  <si>
    <t>Balmstrasse 4</t>
  </si>
  <si>
    <t>Engel</t>
  </si>
  <si>
    <t>Anne-Marie</t>
  </si>
  <si>
    <t>Pilatusstrasse 9</t>
  </si>
  <si>
    <t>Antonio</t>
  </si>
  <si>
    <t>Neuwegstrasse 3</t>
  </si>
  <si>
    <t>Sprörri</t>
  </si>
  <si>
    <t>Beda</t>
  </si>
  <si>
    <t>Zelglistrasse 198</t>
  </si>
  <si>
    <t>Singer</t>
  </si>
  <si>
    <t>Bruno</t>
  </si>
  <si>
    <t>Zinzikerweg 10</t>
  </si>
  <si>
    <t>Christina</t>
  </si>
  <si>
    <t>Bergstrasse 33</t>
  </si>
  <si>
    <t>Allemann</t>
  </si>
  <si>
    <t>Christine</t>
  </si>
  <si>
    <t>Luzernerstrasse 94</t>
  </si>
  <si>
    <t>Rufer</t>
  </si>
  <si>
    <t>Stadthausstrasse 44</t>
  </si>
  <si>
    <t>Vonwil</t>
  </si>
  <si>
    <t>Daniela</t>
  </si>
  <si>
    <t>Feldheim</t>
  </si>
  <si>
    <t>Unterfeld 13</t>
  </si>
  <si>
    <t>Moos</t>
  </si>
  <si>
    <t>Haldenweg 23</t>
  </si>
  <si>
    <t>Schüpfer</t>
  </si>
  <si>
    <t>Rigirain 6</t>
  </si>
  <si>
    <t>Oehen</t>
  </si>
  <si>
    <t>Hanni</t>
  </si>
  <si>
    <t>Haldenweg 2</t>
  </si>
  <si>
    <t>Villiger</t>
  </si>
  <si>
    <t>Linenweg 3</t>
  </si>
  <si>
    <t>Misteli</t>
  </si>
  <si>
    <t>Ivo</t>
  </si>
  <si>
    <t>Haldenstrasse 23</t>
  </si>
  <si>
    <t>Lussy</t>
  </si>
  <si>
    <t>Hofweid 13</t>
  </si>
  <si>
    <t>Jutz</t>
  </si>
  <si>
    <t>Josef</t>
  </si>
  <si>
    <t>Buchenrain 85</t>
  </si>
  <si>
    <t>Stierli</t>
  </si>
  <si>
    <t>Kurt</t>
  </si>
  <si>
    <t>Acherweg 4</t>
  </si>
  <si>
    <t>Wermelinger</t>
  </si>
  <si>
    <t>Lis</t>
  </si>
  <si>
    <t>Lerchenbühlweg 3</t>
  </si>
  <si>
    <t>Graber</t>
  </si>
  <si>
    <t>Luis</t>
  </si>
  <si>
    <t>Luzernerstrasse 2</t>
  </si>
  <si>
    <t>Lukas</t>
  </si>
  <si>
    <t>Rigistrasse 4</t>
  </si>
  <si>
    <t>Buholzer</t>
  </si>
  <si>
    <t>Luzia</t>
  </si>
  <si>
    <t>Hauptstrasse 43</t>
  </si>
  <si>
    <t>Ramseier</t>
  </si>
  <si>
    <t>Lydia</t>
  </si>
  <si>
    <t>Obermatthöhe 7</t>
  </si>
  <si>
    <t>Schönenberger</t>
  </si>
  <si>
    <t>Schulhausweg 9</t>
  </si>
  <si>
    <t>Egli</t>
  </si>
  <si>
    <t>Martha</t>
  </si>
  <si>
    <t>Maiergasse 45</t>
  </si>
  <si>
    <t>Dürr</t>
  </si>
  <si>
    <t>Meinrad</t>
  </si>
  <si>
    <t>Bergweg 34</t>
  </si>
  <si>
    <t>Joller</t>
  </si>
  <si>
    <t>Hofstrasse 13</t>
  </si>
  <si>
    <t>Wetli</t>
  </si>
  <si>
    <t>Petra</t>
  </si>
  <si>
    <t>Bergstrasse 10</t>
  </si>
  <si>
    <t>Wyss</t>
  </si>
  <si>
    <t>Rudolf</t>
  </si>
  <si>
    <t>Weidliweg 10</t>
  </si>
  <si>
    <t>Stadelmann</t>
  </si>
  <si>
    <t>Ruth</t>
  </si>
  <si>
    <t>Widenmatte 32</t>
  </si>
  <si>
    <t>Kunz</t>
  </si>
  <si>
    <t>Sophie</t>
  </si>
  <si>
    <t>Gallusstrasse 45</t>
  </si>
  <si>
    <t>Tannen</t>
  </si>
  <si>
    <t>Beat</t>
  </si>
  <si>
    <t>Freiestrasse 7</t>
  </si>
  <si>
    <t>Littau</t>
  </si>
  <si>
    <t>Lamprecht</t>
  </si>
  <si>
    <t>Herbert</t>
  </si>
  <si>
    <t>Schwarzenbergstrasse 34</t>
  </si>
  <si>
    <t>Hofstetter</t>
  </si>
  <si>
    <t>Im Hof 3</t>
  </si>
  <si>
    <t>Berger</t>
  </si>
  <si>
    <t>Manfred</t>
  </si>
  <si>
    <t>Rychenbergstrasse 1</t>
  </si>
  <si>
    <t>Mayer</t>
  </si>
  <si>
    <t>Gertenberg 34</t>
  </si>
  <si>
    <t>Furrer</t>
  </si>
  <si>
    <t>Eschenweise 34</t>
  </si>
  <si>
    <t>Neuenschwander</t>
  </si>
  <si>
    <t>Fritz</t>
  </si>
  <si>
    <t>Spielplatzring 2</t>
  </si>
  <si>
    <t>Reussbühl</t>
  </si>
  <si>
    <t>Lenherr</t>
  </si>
  <si>
    <t>Turnenhof</t>
  </si>
  <si>
    <t>Emmenbrücke</t>
  </si>
  <si>
    <t>Christoph</t>
  </si>
  <si>
    <t>Bahnhofstrasse 7</t>
  </si>
  <si>
    <t>Kiener</t>
  </si>
  <si>
    <t xml:space="preserve">Heinz </t>
  </si>
  <si>
    <t>Sonnenhalde 16</t>
  </si>
  <si>
    <t>Marfurt</t>
  </si>
  <si>
    <t>Baumweg 567</t>
  </si>
  <si>
    <t>Mehr</t>
  </si>
  <si>
    <t>Blumenhof 987</t>
  </si>
  <si>
    <t>Casanova</t>
  </si>
  <si>
    <t>Marcel</t>
  </si>
  <si>
    <t>Zentrum 4</t>
  </si>
  <si>
    <t>Lehmann</t>
  </si>
  <si>
    <t>Rosenstrasse 34</t>
  </si>
  <si>
    <t>Bolliger</t>
  </si>
  <si>
    <t>Odette</t>
  </si>
  <si>
    <t>Spitalstrasse 4</t>
  </si>
  <si>
    <t>Gerig</t>
  </si>
  <si>
    <t>Buchberg 4</t>
  </si>
  <si>
    <t>Fessler</t>
  </si>
  <si>
    <t>Bahnhofstrasse 3</t>
  </si>
  <si>
    <t>Grosswangen</t>
  </si>
  <si>
    <t>Ledermann</t>
  </si>
  <si>
    <t>Gerda</t>
  </si>
  <si>
    <t>Schufelistrasse 6a</t>
  </si>
  <si>
    <t>Ebikon</t>
  </si>
  <si>
    <t>Lampart</t>
  </si>
  <si>
    <t>Isidor</t>
  </si>
  <si>
    <t>Schachenstrasse 2</t>
  </si>
  <si>
    <t>Hodel</t>
  </si>
  <si>
    <t>Berta</t>
  </si>
  <si>
    <t>Sonnenrain 10</t>
  </si>
  <si>
    <t>Meggen</t>
  </si>
  <si>
    <t>Brunner</t>
  </si>
  <si>
    <t>Kaiserweg 8</t>
  </si>
  <si>
    <t>Wey</t>
  </si>
  <si>
    <t>Erich</t>
  </si>
  <si>
    <t>Baumschulweg 3</t>
  </si>
  <si>
    <t>Scherer</t>
  </si>
  <si>
    <t>Lisbeth</t>
  </si>
  <si>
    <t>Feldgrün</t>
  </si>
  <si>
    <t>Marti</t>
  </si>
  <si>
    <t>Manuela</t>
  </si>
  <si>
    <t>Frohhofstrasse 4</t>
  </si>
  <si>
    <t>Kaufmann</t>
  </si>
  <si>
    <t>Othmar</t>
  </si>
  <si>
    <t>Hubelstrasse 4</t>
  </si>
  <si>
    <t>Wildisen</t>
  </si>
  <si>
    <t>Otto</t>
  </si>
  <si>
    <t>Rigibühl 55</t>
  </si>
  <si>
    <t>Spörri</t>
  </si>
  <si>
    <t>Richard</t>
  </si>
  <si>
    <t>Kreuzbühlweg 18</t>
  </si>
  <si>
    <t>Räber</t>
  </si>
  <si>
    <t>Seeburgweg 21</t>
  </si>
  <si>
    <t>Gloor</t>
  </si>
  <si>
    <t>Alex</t>
  </si>
  <si>
    <t>Sagenmatte 4</t>
  </si>
  <si>
    <t>Horw</t>
  </si>
  <si>
    <t>Jäger</t>
  </si>
  <si>
    <t>Postplatz 4</t>
  </si>
  <si>
    <t>von Holzen</t>
  </si>
  <si>
    <t>Kraftstrasse 44</t>
  </si>
  <si>
    <t>Roos</t>
  </si>
  <si>
    <t>Elena</t>
  </si>
  <si>
    <t>Weidtobelweg 8</t>
  </si>
  <si>
    <t>Zimmermann</t>
  </si>
  <si>
    <t>Georg</t>
  </si>
  <si>
    <t>Hergiswilerstrasse 5</t>
  </si>
  <si>
    <t>Roth</t>
  </si>
  <si>
    <t>Hilda</t>
  </si>
  <si>
    <t>Rigiweg</t>
  </si>
  <si>
    <t>Krieger</t>
  </si>
  <si>
    <t>Jochen</t>
  </si>
  <si>
    <t>Baumallee 100</t>
  </si>
  <si>
    <t>Unternährer</t>
  </si>
  <si>
    <t>Lea</t>
  </si>
  <si>
    <t>Haisi 33</t>
  </si>
  <si>
    <t>Andermatt</t>
  </si>
  <si>
    <t>Haagstrasse 45</t>
  </si>
  <si>
    <t>Lang</t>
  </si>
  <si>
    <t>Roggernweg 3</t>
  </si>
  <si>
    <t>Maier</t>
  </si>
  <si>
    <t>Philipp</t>
  </si>
  <si>
    <t>Museumstrasse 267</t>
  </si>
  <si>
    <t>Affentranger</t>
  </si>
  <si>
    <t>Ernst</t>
  </si>
  <si>
    <t>Aamättli 1</t>
  </si>
  <si>
    <t>Alpnach Dorf</t>
  </si>
  <si>
    <t>OW</t>
  </si>
  <si>
    <t>Oetterli</t>
  </si>
  <si>
    <t>Franziska</t>
  </si>
  <si>
    <t>Staffelstrasse 12</t>
  </si>
  <si>
    <t>Bucheli</t>
  </si>
  <si>
    <t>Urs</t>
  </si>
  <si>
    <t>Am Viehmarkt 1</t>
  </si>
  <si>
    <t>Wolhusen</t>
  </si>
  <si>
    <t>Bussinger</t>
  </si>
  <si>
    <t>Bahnhofstrasse 11</t>
  </si>
  <si>
    <t>Schüpfheim</t>
  </si>
  <si>
    <t>von Schumacher</t>
  </si>
  <si>
    <t>Helene</t>
  </si>
  <si>
    <t>Zugerstrasse 13</t>
  </si>
  <si>
    <t>Sempach-Station</t>
  </si>
  <si>
    <t>Ulmann</t>
  </si>
  <si>
    <t>Elisabeth</t>
  </si>
  <si>
    <t>Schönheim</t>
  </si>
  <si>
    <t>Sursee</t>
  </si>
  <si>
    <t>Isenschmid</t>
  </si>
  <si>
    <t>Fredy</t>
  </si>
  <si>
    <t>Hofmattweg 28</t>
  </si>
  <si>
    <t>Ackermann</t>
  </si>
  <si>
    <t>Aargauerstrasse 5</t>
  </si>
  <si>
    <t>Blättler</t>
  </si>
  <si>
    <t>Luzernerstrasse 19</t>
  </si>
  <si>
    <t>Felder</t>
  </si>
  <si>
    <t>Lucia</t>
  </si>
  <si>
    <t>Im Höfli 10</t>
  </si>
  <si>
    <t>Niffeler</t>
  </si>
  <si>
    <t>Marco</t>
  </si>
  <si>
    <t>Dreilindenstrasse 5</t>
  </si>
  <si>
    <t>Stocker</t>
  </si>
  <si>
    <t>Marlis</t>
  </si>
  <si>
    <t>Bahnhofstrasse 9</t>
  </si>
  <si>
    <t>Hochstrasser</t>
  </si>
  <si>
    <t>Nicole</t>
  </si>
  <si>
    <t>Oberhofstrasse 9</t>
  </si>
  <si>
    <t>Bitzer</t>
  </si>
  <si>
    <t>Ahornstrasse 2</t>
  </si>
  <si>
    <t>Rita</t>
  </si>
  <si>
    <t>Südstrasse 5</t>
  </si>
  <si>
    <t>Bachmann</t>
  </si>
  <si>
    <t>Roland</t>
  </si>
  <si>
    <t>Hauptstrasse 4</t>
  </si>
  <si>
    <t>Studer</t>
  </si>
  <si>
    <t>Bahnhofstrasse 20</t>
  </si>
  <si>
    <t>Koch</t>
  </si>
  <si>
    <t>Regula</t>
  </si>
  <si>
    <t>Sagenmattstrasse 7</t>
  </si>
  <si>
    <t>Beromünster</t>
  </si>
  <si>
    <t>Pfarrwaller</t>
  </si>
  <si>
    <t>Maja</t>
  </si>
  <si>
    <t>Galgerain 5</t>
  </si>
  <si>
    <t>Büron</t>
  </si>
  <si>
    <t>Kantonsstrasse 85</t>
  </si>
  <si>
    <t>Weger</t>
  </si>
  <si>
    <t>Arnold</t>
  </si>
  <si>
    <t>Zürichstrasse 57</t>
  </si>
  <si>
    <t>Triengen</t>
  </si>
  <si>
    <t>Frey</t>
  </si>
  <si>
    <t>Bahnhofstrasse 39</t>
  </si>
  <si>
    <t>Wauwil</t>
  </si>
  <si>
    <t>Küchler</t>
  </si>
  <si>
    <t>Christian</t>
  </si>
  <si>
    <t>Sandgruebestrasse 1</t>
  </si>
  <si>
    <t>Dagmersellen</t>
  </si>
  <si>
    <t>Décorvet</t>
  </si>
  <si>
    <t>Irma</t>
  </si>
  <si>
    <t>Bahnhofstrasse 13</t>
  </si>
  <si>
    <t>Dubach</t>
  </si>
  <si>
    <t>Bahnhofstrasse 22</t>
  </si>
  <si>
    <t>Hügi</t>
  </si>
  <si>
    <t>Waldegg 12</t>
  </si>
  <si>
    <t>Hitzkirch</t>
  </si>
  <si>
    <t>Annemarie</t>
  </si>
  <si>
    <t>Sempacherstrasse 7</t>
  </si>
  <si>
    <t>Zug</t>
  </si>
  <si>
    <t>ZG</t>
  </si>
  <si>
    <t>Caduff</t>
  </si>
  <si>
    <t>Lindenstrasse 3</t>
  </si>
  <si>
    <t>Marke</t>
  </si>
  <si>
    <t>Modell</t>
  </si>
  <si>
    <t>89 – Gut</t>
  </si>
  <si>
    <t>Falter</t>
  </si>
  <si>
    <t>88 – Gut</t>
  </si>
  <si>
    <t>R Raymon</t>
  </si>
  <si>
    <t>CityRay E 3.0</t>
  </si>
  <si>
    <t>Winora</t>
  </si>
  <si>
    <t>90 – Sehr gut</t>
  </si>
  <si>
    <t>Kalkhoff</t>
  </si>
  <si>
    <t>91 – Sehr gut</t>
  </si>
  <si>
    <t>Kauftipp</t>
  </si>
  <si>
    <t>Diamant</t>
  </si>
  <si>
    <t>87 – Gut</t>
  </si>
  <si>
    <t>Raleigh</t>
  </si>
  <si>
    <t>Flyer</t>
  </si>
  <si>
    <t>92 – Sehr gut</t>
  </si>
  <si>
    <t>Wanderer</t>
  </si>
  <si>
    <t>Qwic</t>
  </si>
  <si>
    <t>93 – Sehr gut</t>
  </si>
  <si>
    <t>Klever</t>
  </si>
  <si>
    <t>Canyon</t>
  </si>
  <si>
    <t>HNF-Nicolai</t>
  </si>
  <si>
    <t>Kreidler</t>
  </si>
  <si>
    <t>Scott</t>
  </si>
  <si>
    <t>Cannondale</t>
  </si>
  <si>
    <t>my Boo</t>
  </si>
  <si>
    <t>Serial 1</t>
  </si>
  <si>
    <t>Storck</t>
  </si>
  <si>
    <t>Bergamont</t>
  </si>
  <si>
    <t>94 – Sehr gut</t>
  </si>
  <si>
    <t>Simplon</t>
  </si>
  <si>
    <t>Victoria</t>
  </si>
  <si>
    <t>Hercules</t>
  </si>
  <si>
    <t>Tern</t>
  </si>
  <si>
    <t>Prophete</t>
  </si>
  <si>
    <t>Specialized</t>
  </si>
  <si>
    <t>Kettler</t>
  </si>
  <si>
    <t>Stromer</t>
  </si>
  <si>
    <t>HP Velotechnik</t>
  </si>
  <si>
    <t>Falkenjagd</t>
  </si>
  <si>
    <t>Yuba</t>
  </si>
  <si>
    <t>Chike</t>
  </si>
  <si>
    <t>92– Sehr gut</t>
  </si>
  <si>
    <t>95 – Sehr gut</t>
  </si>
  <si>
    <t>Ca Go</t>
  </si>
  <si>
    <t>84 – Gut</t>
  </si>
  <si>
    <t>Green‘s</t>
  </si>
  <si>
    <t>KTM</t>
  </si>
  <si>
    <t>90– Sehr gut</t>
  </si>
  <si>
    <t>Beeq</t>
  </si>
  <si>
    <t>Quadriga CX10</t>
  </si>
  <si>
    <t>Pegasus</t>
  </si>
  <si>
    <t>Yucatan 12 Pro</t>
  </si>
  <si>
    <t>Breezer</t>
  </si>
  <si>
    <t>Corratec</t>
  </si>
  <si>
    <t>Life CX6 12S</t>
  </si>
  <si>
    <t>Giant</t>
  </si>
  <si>
    <t>Stevens</t>
  </si>
  <si>
    <t>E-Triton Plus Forma</t>
  </si>
  <si>
    <t>Quadriga Duo CX5</t>
  </si>
  <si>
    <t>Electrolyte</t>
  </si>
  <si>
    <t>Morrison</t>
  </si>
  <si>
    <t>Conway</t>
  </si>
  <si>
    <t>Vitality Eco 10 Sport</t>
  </si>
  <si>
    <t>BH</t>
  </si>
  <si>
    <t>Centurion</t>
  </si>
  <si>
    <t>Dundee 12</t>
  </si>
  <si>
    <t>ePower MTC 120</t>
  </si>
  <si>
    <t>Merida</t>
  </si>
  <si>
    <t>E-Bikemanufaktur</t>
  </si>
  <si>
    <t>Rennstahl</t>
  </si>
  <si>
    <t>idworx</t>
  </si>
  <si>
    <t>Scorpion fs 26</t>
  </si>
  <si>
    <t>82 – Gut</t>
  </si>
  <si>
    <t>73 – Befriedigend</t>
  </si>
  <si>
    <t>Fuji</t>
  </si>
  <si>
    <t>Husqvarna</t>
  </si>
  <si>
    <t>MountainCross MC5</t>
  </si>
  <si>
    <t>AtomX Lynx 6 Pro</t>
  </si>
  <si>
    <t>Liv</t>
  </si>
  <si>
    <t>E-Inception AM 9.7 GTF</t>
  </si>
  <si>
    <t>ePower iLink 180 Factory</t>
  </si>
  <si>
    <t>98 – Sehr gut</t>
  </si>
  <si>
    <t>BMC</t>
  </si>
  <si>
    <t>Speedfox AMP AL Two</t>
  </si>
  <si>
    <t>Focus</t>
  </si>
  <si>
    <t>Thron2 6.9</t>
  </si>
  <si>
    <t>Macina Lycan 271</t>
  </si>
  <si>
    <t>Moustache</t>
  </si>
  <si>
    <t>Samedi 27 Wide 6</t>
  </si>
  <si>
    <t>Maxx</t>
  </si>
  <si>
    <t>FAB 4 Les Pro</t>
  </si>
  <si>
    <t>Turbo Levo Expert C</t>
  </si>
  <si>
    <t>E:drenalin.2 GTS 630</t>
  </si>
  <si>
    <t>Rotwild</t>
  </si>
  <si>
    <t>R.E 375 Pro</t>
  </si>
  <si>
    <t>Ransom eRide 910</t>
  </si>
  <si>
    <t>Thok</t>
  </si>
  <si>
    <t>TK01</t>
  </si>
  <si>
    <t>Kategorie</t>
  </si>
  <si>
    <t>City</t>
  </si>
  <si>
    <t>Urban</t>
  </si>
  <si>
    <t>Faltrad</t>
  </si>
  <si>
    <t>S-Pedelec</t>
  </si>
  <si>
    <t>E-Cargobike</t>
  </si>
  <si>
    <t>Trekking</t>
  </si>
  <si>
    <t>SUV</t>
  </si>
  <si>
    <t>Reiserad</t>
  </si>
  <si>
    <t>Liegerad</t>
  </si>
  <si>
    <t>Rennrad</t>
  </si>
  <si>
    <t>Tourenfully</t>
  </si>
  <si>
    <t>All-Mountain</t>
  </si>
  <si>
    <t>Enduro</t>
  </si>
  <si>
    <t>MTB-Hardtail</t>
  </si>
  <si>
    <t>MTB-Fullsuspension</t>
  </si>
  <si>
    <t>Gravelbikes</t>
  </si>
  <si>
    <t>Cita 6.0i</t>
  </si>
  <si>
    <t>E 8.2 FL</t>
  </si>
  <si>
    <t>Sinus iX10</t>
  </si>
  <si>
    <t>Image 3.B Excite</t>
  </si>
  <si>
    <t>Beryll Esprit+</t>
  </si>
  <si>
    <t>Bristol Premium</t>
  </si>
  <si>
    <t>Upstreet 5 7.23 DL</t>
  </si>
  <si>
    <t>E-Tourer I-F5 Edition</t>
  </si>
  <si>
    <t>Premium Q MN8 Belt</t>
  </si>
  <si>
    <t>E 9.0 Urban</t>
  </si>
  <si>
    <t>B Eco</t>
  </si>
  <si>
    <t>Commuter:ON WMN 7</t>
  </si>
  <si>
    <t>Opal+</t>
  </si>
  <si>
    <t>Liverpool Premium</t>
  </si>
  <si>
    <t>SD3 Urban</t>
  </si>
  <si>
    <t>Vitality Eco 10 Nexus 5</t>
  </si>
  <si>
    <t>Silence eRide 30 Lady</t>
  </si>
  <si>
    <t>Mavaro Neo 5+</t>
  </si>
  <si>
    <t>my Ashanti E 6100</t>
  </si>
  <si>
    <t>Rush/Cty Step-Thru</t>
  </si>
  <si>
    <t>Nam:e2</t>
  </si>
  <si>
    <t>E-Ville Pro Belt Premium</t>
  </si>
  <si>
    <t>Precede:ON CF 9</t>
  </si>
  <si>
    <t>Chenoa Bosch CX Uni</t>
  </si>
  <si>
    <t>eFolding 7.1</t>
  </si>
  <si>
    <t>Rob Fold R5</t>
  </si>
  <si>
    <t>Vektron S10</t>
  </si>
  <si>
    <t>Urbanicer City E-Bike 20“ 20.ETU.10</t>
  </si>
  <si>
    <t>E Compact 1.5 RT</t>
  </si>
  <si>
    <t>HSD S8i</t>
  </si>
  <si>
    <t>Entdecker Speed 45 20.ETT.10</t>
  </si>
  <si>
    <t>Turbo Vado 6.0</t>
  </si>
  <si>
    <t>Velossi 2.0</t>
  </si>
  <si>
    <t>ST2 Launch Edition</t>
  </si>
  <si>
    <t>X Speed Alpha</t>
  </si>
  <si>
    <t>Scorpion fs 26 S-Pedelec</t>
  </si>
  <si>
    <t>Hoplit E14 Speed</t>
  </si>
  <si>
    <t>E-Cargoville LT Expert</t>
  </si>
  <si>
    <t>Mundo</t>
  </si>
  <si>
    <t>E-Kids</t>
  </si>
  <si>
    <t>GSD S00</t>
  </si>
  <si>
    <t>FS 200</t>
  </si>
  <si>
    <t>Entdecker Trekking E-Bike 28“ 20.ETT.20</t>
  </si>
  <si>
    <t>Richmond</t>
  </si>
  <si>
    <t>Macina Sport P610</t>
  </si>
  <si>
    <t>Mandara Deluxe+</t>
  </si>
  <si>
    <t>Zing Deluxe+</t>
  </si>
  <si>
    <t>C800</t>
  </si>
  <si>
    <t>Zouma+</t>
  </si>
  <si>
    <t>eManufaktur 12.8</t>
  </si>
  <si>
    <t>Futura Comp I-F5</t>
  </si>
  <si>
    <t>Kent 10 XXL</t>
  </si>
  <si>
    <t>SubSport eRIDE 10</t>
  </si>
  <si>
    <t>eTouring 12.9</t>
  </si>
  <si>
    <t>eTrekking 11.8</t>
  </si>
  <si>
    <t>E-Horizon Elite Belt Amsterdam</t>
  </si>
  <si>
    <t>Lavida Evo Plus</t>
  </si>
  <si>
    <t>Endeavour 5.B Advance+</t>
  </si>
  <si>
    <t>Powertrip Evo 1.1+ ST</t>
  </si>
  <si>
    <t>E 9.8 KS Plus</t>
  </si>
  <si>
    <t>GoTour 6 7.12</t>
  </si>
  <si>
    <t>Tesoro Neo X2</t>
  </si>
  <si>
    <t>Explore E+ 0 Pro GTS</t>
  </si>
  <si>
    <t>Preston Premium</t>
  </si>
  <si>
    <t>Turbo Vado SL 5.0 EQ</t>
  </si>
  <si>
    <t>Atlas</t>
  </si>
  <si>
    <t>Dauerläufer S6E</t>
  </si>
  <si>
    <t>Hoplit PI</t>
  </si>
  <si>
    <t>eSUV E-Bike 28“ 21.ETS.20</t>
  </si>
  <si>
    <t>Sub 2.0</t>
  </si>
  <si>
    <t>Macina Sport 630 PTS 51</t>
  </si>
  <si>
    <t>Fathom E+ EX</t>
  </si>
  <si>
    <t>Pathlite:ON 7</t>
  </si>
  <si>
    <t>Cairon SUV 527</t>
  </si>
  <si>
    <t>eAdventure 12.10</t>
  </si>
  <si>
    <t>Entice 5.B Advance+</t>
  </si>
  <si>
    <t>Pasero SUV I-20</t>
  </si>
  <si>
    <t>AtomS SUV Pro-S</t>
  </si>
  <si>
    <t>Country R2600i</t>
  </si>
  <si>
    <t>Powerwolf Evo 1.1+ SM ST</t>
  </si>
  <si>
    <t>Urban CTS Crossover</t>
  </si>
  <si>
    <t>eOne-Forty EQ</t>
  </si>
  <si>
    <t>Sub 6.0 FS</t>
  </si>
  <si>
    <t>my Jacobu</t>
  </si>
  <si>
    <t>Axis eRide Evo</t>
  </si>
  <si>
    <t>TX22 Cross</t>
  </si>
  <si>
    <t>Sengo Pmax XT12</t>
  </si>
  <si>
    <t>Zugvogel S8 E SUV</t>
  </si>
  <si>
    <t>853 E-Reiserad Pinion</t>
  </si>
  <si>
    <t>oPinion-E</t>
  </si>
  <si>
    <t>853 E-Reiserad Rohloff E14</t>
  </si>
  <si>
    <t>Montis 6.0i</t>
  </si>
  <si>
    <t>Graveler E-MTB</t>
  </si>
  <si>
    <t>M500 Wild</t>
  </si>
  <si>
    <t>Grand Canyon:ON 9</t>
  </si>
  <si>
    <t>Ambient Evo 29 1.1</t>
  </si>
  <si>
    <t>Neuron:ON 9</t>
  </si>
  <si>
    <t>Intrigue X E+ 1</t>
  </si>
  <si>
    <t>Genius eRide 910</t>
  </si>
  <si>
    <t>Moterra Neo Carbon 1</t>
  </si>
  <si>
    <t>S-Works Turbo Levo SL</t>
  </si>
  <si>
    <t>eSilex 400</t>
  </si>
  <si>
    <t>Grail:ON CF 8</t>
  </si>
  <si>
    <t>Turbo Creo SL Comp Carbon Evo</t>
  </si>
  <si>
    <t>Topstone Neo Carbon 2</t>
  </si>
  <si>
    <t>SL-E</t>
  </si>
  <si>
    <t>e:nario AE</t>
  </si>
  <si>
    <t>SuperSix Evo Neo 1</t>
  </si>
  <si>
    <t>Stance E+ 0 Pro</t>
  </si>
  <si>
    <t>No Pogo F3600i</t>
  </si>
  <si>
    <t>Xtep Carbon Lynx 6 Pro SE</t>
  </si>
  <si>
    <t>Bewertung</t>
  </si>
  <si>
    <t>Preis
brutto</t>
  </si>
  <si>
    <t>Preis
netto</t>
  </si>
  <si>
    <t>Bestand</t>
  </si>
  <si>
    <t>Lagerwert</t>
  </si>
  <si>
    <t>Datum</t>
  </si>
  <si>
    <t>Zeit</t>
  </si>
  <si>
    <t>E-Bike-Modell</t>
  </si>
  <si>
    <t>Bike-Nr.</t>
  </si>
  <si>
    <t>Statistische Auswertung</t>
  </si>
  <si>
    <t>Durchschnittlicher Preis E-Bike</t>
  </si>
  <si>
    <t>alle Werte in CHF</t>
  </si>
  <si>
    <t>Preis brutto
gerundet</t>
  </si>
  <si>
    <t>Antwort Aufgabe 1</t>
  </si>
  <si>
    <t>MWST</t>
  </si>
  <si>
    <t>Teuerstes E-Bike (Modell)</t>
  </si>
  <si>
    <t>Günstigstes E-Bike (Modell)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</si>
</sst>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hh:mm\ &quot;Uhr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74995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</fills>
  <borders count="19">
    <border>
      <left/>
      <right/>
      <top/>
      <bottom/>
      <diagonal/>
    </border>
    <border>
      <left style="hair">
        <color theme="0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/>
      <top style="hair">
        <color theme="0" tint="-0.24994659260841701"/>
      </top>
      <bottom/>
      <diagonal/>
    </border>
    <border>
      <left/>
      <right/>
      <top style="hair">
        <color theme="0" tint="-0.24994659260841701"/>
      </top>
      <bottom/>
      <diagonal/>
    </border>
    <border>
      <left style="hair">
        <color theme="0" tint="-0.24994659260841701"/>
      </left>
      <right/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theme="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1" fillId="0" borderId="2" xfId="2" applyBorder="1"/>
    <xf numFmtId="0" fontId="1" fillId="0" borderId="3" xfId="2" applyBorder="1"/>
    <xf numFmtId="0" fontId="0" fillId="0" borderId="3" xfId="2" applyFont="1" applyBorder="1"/>
    <xf numFmtId="14" fontId="1" fillId="0" borderId="3" xfId="0" applyNumberFormat="1" applyFont="1" applyBorder="1"/>
    <xf numFmtId="0" fontId="1" fillId="0" borderId="4" xfId="2" applyBorder="1"/>
    <xf numFmtId="0" fontId="1" fillId="0" borderId="0" xfId="2"/>
    <xf numFmtId="14" fontId="1" fillId="0" borderId="0" xfId="0" applyNumberFormat="1" applyFont="1"/>
    <xf numFmtId="0" fontId="0" fillId="0" borderId="0" xfId="2" applyFont="1"/>
    <xf numFmtId="0" fontId="1" fillId="0" borderId="0" xfId="2" applyAlignment="1">
      <alignment vertical="center"/>
    </xf>
    <xf numFmtId="0" fontId="2" fillId="2" borderId="1" xfId="2" applyFont="1" applyFill="1" applyBorder="1" applyAlignment="1">
      <alignment vertical="top"/>
    </xf>
    <xf numFmtId="43" fontId="0" fillId="0" borderId="0" xfId="1" applyFont="1"/>
    <xf numFmtId="164" fontId="0" fillId="0" borderId="0" xfId="1" applyNumberFormat="1" applyFont="1"/>
    <xf numFmtId="43" fontId="0" fillId="0" borderId="0" xfId="0" applyNumberFormat="1"/>
    <xf numFmtId="0" fontId="2" fillId="2" borderId="5" xfId="2" applyFont="1" applyFill="1" applyBorder="1" applyAlignment="1">
      <alignment vertical="top"/>
    </xf>
    <xf numFmtId="0" fontId="0" fillId="0" borderId="0" xfId="0" applyNumberFormat="1"/>
    <xf numFmtId="43" fontId="0" fillId="3" borderId="0" xfId="0" applyNumberFormat="1" applyFill="1"/>
    <xf numFmtId="20" fontId="0" fillId="0" borderId="0" xfId="0" applyNumberFormat="1"/>
    <xf numFmtId="0" fontId="3" fillId="0" borderId="6" xfId="0" applyFont="1" applyBorder="1"/>
    <xf numFmtId="14" fontId="0" fillId="0" borderId="7" xfId="0" applyNumberFormat="1" applyBorder="1"/>
    <xf numFmtId="0" fontId="3" fillId="0" borderId="8" xfId="0" applyFont="1" applyBorder="1"/>
    <xf numFmtId="0" fontId="0" fillId="0" borderId="0" xfId="0" applyAlignment="1">
      <alignment horizontal="left"/>
    </xf>
    <xf numFmtId="0" fontId="2" fillId="4" borderId="0" xfId="0" applyFont="1" applyFill="1"/>
    <xf numFmtId="0" fontId="0" fillId="5" borderId="0" xfId="0" applyFill="1"/>
    <xf numFmtId="0" fontId="2" fillId="2" borderId="10" xfId="2" applyFont="1" applyFill="1" applyBorder="1" applyAlignment="1">
      <alignment vertical="top"/>
    </xf>
    <xf numFmtId="0" fontId="2" fillId="2" borderId="1" xfId="2" applyFont="1" applyFill="1" applyBorder="1" applyAlignment="1">
      <alignment horizontal="right" vertical="top"/>
    </xf>
    <xf numFmtId="0" fontId="2" fillId="7" borderId="0" xfId="0" applyFont="1" applyFill="1" applyAlignment="1">
      <alignment vertical="top"/>
    </xf>
    <xf numFmtId="0" fontId="0" fillId="0" borderId="11" xfId="0" applyBorder="1" applyAlignment="1">
      <alignment horizontal="left"/>
    </xf>
    <xf numFmtId="0" fontId="0" fillId="0" borderId="12" xfId="0" applyBorder="1"/>
    <xf numFmtId="0" fontId="0" fillId="0" borderId="13" xfId="0" applyBorder="1" applyAlignment="1">
      <alignment horizontal="left"/>
    </xf>
    <xf numFmtId="0" fontId="0" fillId="0" borderId="14" xfId="0" applyBorder="1"/>
    <xf numFmtId="0" fontId="0" fillId="0" borderId="15" xfId="0" applyBorder="1" applyAlignment="1">
      <alignment horizontal="left"/>
    </xf>
    <xf numFmtId="0" fontId="0" fillId="0" borderId="16" xfId="0" applyBorder="1"/>
    <xf numFmtId="0" fontId="0" fillId="0" borderId="11" xfId="0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43" fontId="0" fillId="0" borderId="12" xfId="0" applyNumberFormat="1" applyBorder="1"/>
    <xf numFmtId="43" fontId="0" fillId="0" borderId="14" xfId="0" applyNumberFormat="1" applyBorder="1"/>
    <xf numFmtId="43" fontId="0" fillId="0" borderId="16" xfId="0" applyNumberFormat="1" applyBorder="1"/>
    <xf numFmtId="164" fontId="2" fillId="2" borderId="1" xfId="1" applyNumberFormat="1" applyFont="1" applyFill="1" applyBorder="1" applyAlignment="1">
      <alignment horizontal="right" vertical="top" wrapText="1"/>
    </xf>
    <xf numFmtId="0" fontId="2" fillId="2" borderId="1" xfId="2" applyFont="1" applyFill="1" applyBorder="1" applyAlignment="1">
      <alignment horizontal="right" vertical="top" wrapText="1"/>
    </xf>
    <xf numFmtId="0" fontId="2" fillId="4" borderId="0" xfId="0" applyFont="1" applyFill="1" applyAlignment="1">
      <alignment horizontal="right"/>
    </xf>
    <xf numFmtId="164" fontId="0" fillId="0" borderId="17" xfId="1" applyNumberFormat="1" applyFont="1" applyBorder="1"/>
    <xf numFmtId="10" fontId="0" fillId="0" borderId="18" xfId="0" applyNumberFormat="1" applyBorder="1"/>
    <xf numFmtId="164" fontId="5" fillId="0" borderId="0" xfId="1" applyNumberFormat="1" applyFont="1"/>
    <xf numFmtId="165" fontId="0" fillId="0" borderId="9" xfId="0" applyNumberFormat="1" applyBorder="1"/>
    <xf numFmtId="0" fontId="2" fillId="2" borderId="1" xfId="2" applyFont="1" applyFill="1" applyBorder="1" applyAlignment="1">
      <alignment vertical="top" wrapText="1"/>
    </xf>
    <xf numFmtId="0" fontId="4" fillId="6" borderId="0" xfId="0" applyFont="1" applyFill="1" applyAlignment="1">
      <alignment vertical="center"/>
    </xf>
  </cellXfs>
  <cellStyles count="3">
    <cellStyle name="Komma" xfId="1" builtinId="3"/>
    <cellStyle name="Standard" xfId="0" builtinId="0"/>
    <cellStyle name="Standard 2" xfId="2" xr:uid="{46748DFE-862E-4874-91D9-FED889635043}"/>
  </cellStyles>
  <dxfs count="0"/>
  <tableStyles count="0" defaultTableStyle="TableStyleMedium2" defaultPivotStyle="PivotStyleLight16"/>
  <colors>
    <mruColors>
      <color rgb="FF7499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Lagerwert E-Bikes (nach</a:t>
            </a:r>
            <a:r>
              <a:rPr lang="de-CH" baseline="0"/>
              <a:t> Kategorie)</a:t>
            </a:r>
            <a:endParaRPr lang="de-CH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1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2-3DEE-4D68-97C6-F5C50496A5D9}"/>
              </c:ext>
            </c:extLst>
          </c:dPt>
          <c:dLbls>
            <c:dLbl>
              <c:idx val="15"/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3-3DEE-4D68-97C6-F5C50496A5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Übersicht!$A$3:$A$18</c:f>
              <c:strCache>
                <c:ptCount val="16"/>
                <c:pt idx="0">
                  <c:v>Faltrad</c:v>
                </c:pt>
                <c:pt idx="1">
                  <c:v>Enduro</c:v>
                </c:pt>
                <c:pt idx="2">
                  <c:v>MTB-Hardtail</c:v>
                </c:pt>
                <c:pt idx="3">
                  <c:v>Liegerad</c:v>
                </c:pt>
                <c:pt idx="4">
                  <c:v>Reiserad</c:v>
                </c:pt>
                <c:pt idx="5">
                  <c:v>Rennrad</c:v>
                </c:pt>
                <c:pt idx="6">
                  <c:v>Gravelbikes</c:v>
                </c:pt>
                <c:pt idx="7">
                  <c:v>Tourenfully</c:v>
                </c:pt>
                <c:pt idx="8">
                  <c:v>City</c:v>
                </c:pt>
                <c:pt idx="9">
                  <c:v>E-Cargobike</c:v>
                </c:pt>
                <c:pt idx="10">
                  <c:v>All-Mountain</c:v>
                </c:pt>
                <c:pt idx="11">
                  <c:v>S-Pedelec</c:v>
                </c:pt>
                <c:pt idx="12">
                  <c:v>Urban</c:v>
                </c:pt>
                <c:pt idx="13">
                  <c:v>MTB-Fullsuspension</c:v>
                </c:pt>
                <c:pt idx="14">
                  <c:v>SUV</c:v>
                </c:pt>
                <c:pt idx="15">
                  <c:v>Trekking</c:v>
                </c:pt>
              </c:strCache>
            </c:strRef>
          </c:cat>
          <c:val>
            <c:numRef>
              <c:f>Übersicht!$B$3:$B$18</c:f>
              <c:numCache>
                <c:formatCode>_ * #,##0_ ;_ * \-#,##0_ ;_ * "-"??_ ;_ @_ </c:formatCode>
                <c:ptCount val="16"/>
                <c:pt idx="0">
                  <c:v>10210.799999999999</c:v>
                </c:pt>
                <c:pt idx="1">
                  <c:v>62605.25</c:v>
                </c:pt>
                <c:pt idx="2">
                  <c:v>83183.45</c:v>
                </c:pt>
                <c:pt idx="3">
                  <c:v>89599.05</c:v>
                </c:pt>
                <c:pt idx="4">
                  <c:v>90656.35</c:v>
                </c:pt>
                <c:pt idx="5">
                  <c:v>127851.35</c:v>
                </c:pt>
                <c:pt idx="6">
                  <c:v>166246.80000000002</c:v>
                </c:pt>
                <c:pt idx="7">
                  <c:v>186873.94999999998</c:v>
                </c:pt>
                <c:pt idx="8">
                  <c:v>195693.55</c:v>
                </c:pt>
                <c:pt idx="9">
                  <c:v>199921.30000000005</c:v>
                </c:pt>
                <c:pt idx="10">
                  <c:v>206815.65</c:v>
                </c:pt>
                <c:pt idx="11">
                  <c:v>256223.10000000003</c:v>
                </c:pt>
                <c:pt idx="12">
                  <c:v>439321.05000000005</c:v>
                </c:pt>
                <c:pt idx="13">
                  <c:v>607839.90000000014</c:v>
                </c:pt>
                <c:pt idx="14">
                  <c:v>701419.89999999991</c:v>
                </c:pt>
                <c:pt idx="15">
                  <c:v>738514.70000000007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EE-4D68-97C6-F5C50496A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24509935"/>
        <c:axId val="1324510767"/>
        <c:axId val="0"/>
      </c:bar3DChart>
      <c:catAx>
        <c:axId val="132450993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24510767"/>
        <c:crosses val="autoZero"/>
        <c:auto val="1"/>
        <c:lblAlgn val="ctr"/>
        <c:lblOffset val="100"/>
        <c:noMultiLvlLbl val="0"/>
      </c:catAx>
      <c:valAx>
        <c:axId val="13245107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Wert in CHF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245099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15</xdr:col>
      <xdr:colOff>0</xdr:colOff>
      <xdr:row>34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FFB8B44-236F-4B0E-A75D-1D9DE8EB47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5CBC3-C2AD-4FDD-BF86-B99CF6142272}">
  <sheetPr filterMode="1">
    <tabColor theme="9" tint="-0.499984740745262"/>
    <pageSetUpPr fitToPage="1"/>
  </sheetPr>
  <dimension ref="A1:M173"/>
  <sheetViews>
    <sheetView tabSelected="1" workbookViewId="0">
      <selection activeCell="A11" sqref="A11"/>
    </sheetView>
  </sheetViews>
  <sheetFormatPr baseColWidth="10" defaultRowHeight="15" x14ac:dyDescent="0.25"/>
  <cols>
    <col min="1" max="1" width="9.5703125" customWidth="1"/>
    <col min="2" max="2" width="16.7109375" bestFit="1" customWidth="1"/>
    <col min="3" max="3" width="11.5703125" bestFit="1" customWidth="1"/>
    <col min="4" max="4" width="23.28515625" bestFit="1" customWidth="1"/>
    <col min="5" max="5" width="5" bestFit="1" customWidth="1"/>
    <col min="6" max="6" width="16.140625" bestFit="1" customWidth="1"/>
    <col min="7" max="7" width="9.5703125" customWidth="1"/>
    <col min="8" max="8" width="10.85546875" bestFit="1" customWidth="1"/>
    <col min="9" max="9" width="9.5703125" customWidth="1"/>
    <col min="10" max="10" width="36.28515625" bestFit="1" customWidth="1"/>
    <col min="11" max="11" width="4" customWidth="1"/>
    <col min="12" max="12" width="17.7109375" bestFit="1" customWidth="1"/>
    <col min="13" max="13" width="9.5703125" customWidth="1"/>
  </cols>
  <sheetData>
    <row r="1" spans="1:13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25" t="s">
        <v>7</v>
      </c>
      <c r="I1" s="25" t="s">
        <v>733</v>
      </c>
      <c r="J1" s="14" t="s">
        <v>732</v>
      </c>
      <c r="L1" s="24" t="s">
        <v>738</v>
      </c>
      <c r="M1" s="23">
        <v>36</v>
      </c>
    </row>
    <row r="2" spans="1:13" hidden="1" x14ac:dyDescent="0.25">
      <c r="A2" s="1" t="s">
        <v>8</v>
      </c>
      <c r="B2" s="2" t="s">
        <v>9</v>
      </c>
      <c r="C2" s="2" t="s">
        <v>10</v>
      </c>
      <c r="D2" s="2" t="s">
        <v>11</v>
      </c>
      <c r="E2" s="2">
        <v>3011</v>
      </c>
      <c r="F2" s="2" t="s">
        <v>12</v>
      </c>
      <c r="G2" s="3" t="s">
        <v>13</v>
      </c>
      <c r="H2" s="4">
        <v>35889</v>
      </c>
      <c r="I2" s="2">
        <v>11448</v>
      </c>
      <c r="J2" t="str">
        <f>VLOOKUP(I2,Lager!$A$5:$C$139,3,FALSE)</f>
        <v>853 E-Reiserad Pinion</v>
      </c>
    </row>
    <row r="3" spans="1:13" hidden="1" x14ac:dyDescent="0.25">
      <c r="A3" s="5" t="s">
        <v>8</v>
      </c>
      <c r="B3" s="6" t="s">
        <v>14</v>
      </c>
      <c r="C3" s="6" t="s">
        <v>15</v>
      </c>
      <c r="D3" s="6" t="s">
        <v>16</v>
      </c>
      <c r="E3" s="6">
        <v>3013</v>
      </c>
      <c r="F3" s="6" t="s">
        <v>12</v>
      </c>
      <c r="G3" s="3" t="s">
        <v>13</v>
      </c>
      <c r="H3" s="7">
        <v>33099</v>
      </c>
      <c r="I3" s="2">
        <v>11452</v>
      </c>
      <c r="J3" t="str">
        <f>VLOOKUP(I3,Lager!$A$5:$C$139,3,FALSE)</f>
        <v>853 E-Reiserad Rohloff E14</v>
      </c>
    </row>
    <row r="4" spans="1:13" hidden="1" x14ac:dyDescent="0.25">
      <c r="A4" s="5" t="s">
        <v>8</v>
      </c>
      <c r="B4" s="6" t="s">
        <v>17</v>
      </c>
      <c r="C4" s="6" t="s">
        <v>18</v>
      </c>
      <c r="D4" s="6" t="s">
        <v>19</v>
      </c>
      <c r="E4" s="6">
        <v>3052</v>
      </c>
      <c r="F4" s="6" t="s">
        <v>20</v>
      </c>
      <c r="G4" s="3" t="s">
        <v>13</v>
      </c>
      <c r="H4" s="7">
        <v>35227</v>
      </c>
      <c r="I4" s="2">
        <v>11464</v>
      </c>
      <c r="J4" t="str">
        <f>VLOOKUP(I4,Lager!$A$5:$C$139,3,FALSE)</f>
        <v>Ambient Evo 29 1.1</v>
      </c>
    </row>
    <row r="5" spans="1:13" hidden="1" x14ac:dyDescent="0.25">
      <c r="A5" s="5" t="s">
        <v>8</v>
      </c>
      <c r="B5" s="6" t="s">
        <v>21</v>
      </c>
      <c r="C5" s="6" t="s">
        <v>22</v>
      </c>
      <c r="D5" s="6" t="s">
        <v>23</v>
      </c>
      <c r="E5" s="6">
        <v>3901</v>
      </c>
      <c r="F5" s="6" t="s">
        <v>24</v>
      </c>
      <c r="G5" s="3" t="s">
        <v>13</v>
      </c>
      <c r="H5" s="7">
        <v>34994</v>
      </c>
      <c r="I5" s="2">
        <v>11396</v>
      </c>
      <c r="J5" t="str">
        <f>VLOOKUP(I5,Lager!$A$5:$C$139,3,FALSE)</f>
        <v>Atlas</v>
      </c>
    </row>
    <row r="6" spans="1:13" hidden="1" x14ac:dyDescent="0.25">
      <c r="A6" s="5" t="s">
        <v>25</v>
      </c>
      <c r="B6" s="6" t="s">
        <v>26</v>
      </c>
      <c r="C6" s="6" t="s">
        <v>27</v>
      </c>
      <c r="D6" s="6" t="s">
        <v>28</v>
      </c>
      <c r="E6" s="6">
        <v>4206</v>
      </c>
      <c r="F6" s="6" t="s">
        <v>29</v>
      </c>
      <c r="G6" s="8" t="s">
        <v>30</v>
      </c>
      <c r="H6" s="7">
        <v>33438</v>
      </c>
      <c r="I6" s="2">
        <v>11422</v>
      </c>
      <c r="J6" t="str">
        <f>VLOOKUP(I6,Lager!$A$5:$C$139,3,FALSE)</f>
        <v>AtomS SUV Pro-S</v>
      </c>
    </row>
    <row r="7" spans="1:13" hidden="1" x14ac:dyDescent="0.25">
      <c r="A7" s="5" t="s">
        <v>8</v>
      </c>
      <c r="B7" s="6" t="s">
        <v>31</v>
      </c>
      <c r="C7" s="6" t="s">
        <v>32</v>
      </c>
      <c r="D7" s="6" t="s">
        <v>33</v>
      </c>
      <c r="E7" s="6">
        <v>4303</v>
      </c>
      <c r="F7" s="6" t="s">
        <v>34</v>
      </c>
      <c r="G7" s="8" t="s">
        <v>35</v>
      </c>
      <c r="H7" s="7">
        <v>33156</v>
      </c>
      <c r="I7" s="2">
        <v>11470</v>
      </c>
      <c r="J7" t="str">
        <f>VLOOKUP(I7,Lager!$A$5:$C$139,3,FALSE)</f>
        <v>AtomX Lynx 6 Pro</v>
      </c>
    </row>
    <row r="8" spans="1:13" hidden="1" x14ac:dyDescent="0.25">
      <c r="A8" s="5" t="s">
        <v>8</v>
      </c>
      <c r="B8" s="6" t="s">
        <v>36</v>
      </c>
      <c r="C8" s="6" t="s">
        <v>37</v>
      </c>
      <c r="D8" s="6" t="s">
        <v>38</v>
      </c>
      <c r="E8" s="6">
        <v>4303</v>
      </c>
      <c r="F8" s="6" t="s">
        <v>34</v>
      </c>
      <c r="G8" s="8" t="s">
        <v>35</v>
      </c>
      <c r="H8" s="7">
        <v>34672</v>
      </c>
      <c r="I8" s="2">
        <v>11440</v>
      </c>
      <c r="J8" t="str">
        <f>VLOOKUP(I8,Lager!$A$5:$C$139,3,FALSE)</f>
        <v>Axis eRide Evo</v>
      </c>
    </row>
    <row r="9" spans="1:13" hidden="1" x14ac:dyDescent="0.25">
      <c r="A9" s="5" t="s">
        <v>8</v>
      </c>
      <c r="B9" s="6" t="s">
        <v>39</v>
      </c>
      <c r="C9" s="6" t="s">
        <v>40</v>
      </c>
      <c r="D9" s="6" t="s">
        <v>41</v>
      </c>
      <c r="E9" s="6">
        <v>4303</v>
      </c>
      <c r="F9" s="6" t="s">
        <v>34</v>
      </c>
      <c r="G9" s="8" t="s">
        <v>35</v>
      </c>
      <c r="H9" s="7">
        <v>35377</v>
      </c>
      <c r="I9" s="2">
        <v>11276</v>
      </c>
      <c r="J9" t="str">
        <f>VLOOKUP(I9,Lager!$A$5:$C$139,3,FALSE)</f>
        <v>B Eco</v>
      </c>
    </row>
    <row r="10" spans="1:13" hidden="1" x14ac:dyDescent="0.25">
      <c r="A10" s="5" t="s">
        <v>8</v>
      </c>
      <c r="B10" s="6" t="s">
        <v>42</v>
      </c>
      <c r="C10" s="6" t="s">
        <v>43</v>
      </c>
      <c r="D10" s="6" t="s">
        <v>44</v>
      </c>
      <c r="E10" s="6">
        <v>4303</v>
      </c>
      <c r="F10" s="6" t="s">
        <v>34</v>
      </c>
      <c r="G10" s="8" t="s">
        <v>35</v>
      </c>
      <c r="H10" s="7">
        <v>35484</v>
      </c>
      <c r="I10" s="2">
        <v>11264</v>
      </c>
      <c r="J10" t="str">
        <f>VLOOKUP(I10,Lager!$A$5:$C$139,3,FALSE)</f>
        <v>Beryll Esprit+</v>
      </c>
    </row>
    <row r="11" spans="1:13" x14ac:dyDescent="0.25">
      <c r="A11" s="5" t="s">
        <v>25</v>
      </c>
      <c r="B11" s="6" t="s">
        <v>21</v>
      </c>
      <c r="C11" s="6" t="s">
        <v>45</v>
      </c>
      <c r="D11" s="6" t="s">
        <v>46</v>
      </c>
      <c r="E11" s="6">
        <v>4303</v>
      </c>
      <c r="F11" s="6" t="s">
        <v>34</v>
      </c>
      <c r="G11" s="8" t="s">
        <v>35</v>
      </c>
      <c r="H11" s="7">
        <v>35205</v>
      </c>
      <c r="I11" s="2">
        <v>11266</v>
      </c>
      <c r="J11" t="str">
        <f>VLOOKUP(I11,Lager!$A$5:$C$139,3,FALSE)</f>
        <v>Bristol Premium</v>
      </c>
    </row>
    <row r="12" spans="1:13" hidden="1" x14ac:dyDescent="0.25">
      <c r="A12" s="5" t="s">
        <v>8</v>
      </c>
      <c r="B12" s="6" t="s">
        <v>47</v>
      </c>
      <c r="C12" s="6" t="s">
        <v>48</v>
      </c>
      <c r="D12" s="6" t="s">
        <v>49</v>
      </c>
      <c r="E12" s="6">
        <v>4303</v>
      </c>
      <c r="F12" s="6" t="s">
        <v>34</v>
      </c>
      <c r="G12" s="8" t="s">
        <v>35</v>
      </c>
      <c r="H12" s="7">
        <v>34192</v>
      </c>
      <c r="I12" s="2">
        <v>11350</v>
      </c>
      <c r="J12" t="str">
        <f>VLOOKUP(I12,Lager!$A$5:$C$139,3,FALSE)</f>
        <v>C800</v>
      </c>
    </row>
    <row r="13" spans="1:13" hidden="1" x14ac:dyDescent="0.25">
      <c r="A13" s="5" t="s">
        <v>25</v>
      </c>
      <c r="B13" s="6" t="s">
        <v>50</v>
      </c>
      <c r="C13" s="6" t="s">
        <v>51</v>
      </c>
      <c r="D13" s="6" t="s">
        <v>52</v>
      </c>
      <c r="E13" s="6">
        <v>4303</v>
      </c>
      <c r="F13" s="6" t="s">
        <v>34</v>
      </c>
      <c r="G13" s="8" t="s">
        <v>35</v>
      </c>
      <c r="H13" s="7">
        <v>33363</v>
      </c>
      <c r="I13" s="2">
        <v>11412</v>
      </c>
      <c r="J13" t="str">
        <f>VLOOKUP(I13,Lager!$A$5:$C$139,3,FALSE)</f>
        <v>Cairon SUV 527</v>
      </c>
    </row>
    <row r="14" spans="1:13" hidden="1" x14ac:dyDescent="0.25">
      <c r="A14" s="5" t="s">
        <v>8</v>
      </c>
      <c r="B14" s="6" t="s">
        <v>53</v>
      </c>
      <c r="C14" s="6" t="s">
        <v>54</v>
      </c>
      <c r="D14" s="6" t="s">
        <v>55</v>
      </c>
      <c r="E14" s="6">
        <v>4312</v>
      </c>
      <c r="F14" s="6" t="s">
        <v>56</v>
      </c>
      <c r="G14" s="8" t="s">
        <v>35</v>
      </c>
      <c r="H14" s="7">
        <v>35059</v>
      </c>
      <c r="I14" s="2">
        <v>11302</v>
      </c>
      <c r="J14" t="str">
        <f>VLOOKUP(I14,Lager!$A$5:$C$139,3,FALSE)</f>
        <v>Chenoa Bosch CX Uni</v>
      </c>
    </row>
    <row r="15" spans="1:13" hidden="1" x14ac:dyDescent="0.25">
      <c r="A15" s="5" t="s">
        <v>8</v>
      </c>
      <c r="B15" s="6" t="s">
        <v>26</v>
      </c>
      <c r="C15" s="6" t="s">
        <v>57</v>
      </c>
      <c r="D15" s="6" t="s">
        <v>58</v>
      </c>
      <c r="E15" s="6">
        <v>4312</v>
      </c>
      <c r="F15" s="6" t="s">
        <v>56</v>
      </c>
      <c r="G15" s="8" t="s">
        <v>35</v>
      </c>
      <c r="H15" s="7">
        <v>35342</v>
      </c>
      <c r="I15" s="2">
        <v>11254</v>
      </c>
      <c r="J15" t="str">
        <f>VLOOKUP(I15,Lager!$A$5:$C$139,3,FALSE)</f>
        <v>Cita 6.0i</v>
      </c>
    </row>
    <row r="16" spans="1:13" hidden="1" x14ac:dyDescent="0.25">
      <c r="A16" s="5" t="s">
        <v>8</v>
      </c>
      <c r="B16" s="6" t="s">
        <v>36</v>
      </c>
      <c r="C16" s="6" t="s">
        <v>59</v>
      </c>
      <c r="D16" s="6" t="s">
        <v>60</v>
      </c>
      <c r="E16" s="6">
        <v>4312</v>
      </c>
      <c r="F16" s="6" t="s">
        <v>56</v>
      </c>
      <c r="G16" s="8" t="s">
        <v>35</v>
      </c>
      <c r="H16" s="7">
        <v>33610</v>
      </c>
      <c r="I16" s="2">
        <v>11258</v>
      </c>
      <c r="J16" t="str">
        <f>VLOOKUP(I16,Lager!$A$5:$C$139,3,FALSE)</f>
        <v>CityRay E 3.0</v>
      </c>
    </row>
    <row r="17" spans="1:10" hidden="1" x14ac:dyDescent="0.25">
      <c r="A17" s="5" t="s">
        <v>25</v>
      </c>
      <c r="B17" s="6" t="s">
        <v>61</v>
      </c>
      <c r="C17" s="6" t="s">
        <v>62</v>
      </c>
      <c r="D17" s="6" t="s">
        <v>63</v>
      </c>
      <c r="E17" s="6">
        <v>4312</v>
      </c>
      <c r="F17" s="6" t="s">
        <v>56</v>
      </c>
      <c r="G17" s="8" t="s">
        <v>35</v>
      </c>
      <c r="H17" s="7">
        <v>33479</v>
      </c>
      <c r="I17" s="2">
        <v>11278</v>
      </c>
      <c r="J17" t="str">
        <f>VLOOKUP(I17,Lager!$A$5:$C$139,3,FALSE)</f>
        <v>Commuter:ON WMN 7</v>
      </c>
    </row>
    <row r="18" spans="1:10" x14ac:dyDescent="0.25">
      <c r="A18" s="5" t="s">
        <v>25</v>
      </c>
      <c r="B18" s="6" t="s">
        <v>64</v>
      </c>
      <c r="C18" s="6" t="s">
        <v>65</v>
      </c>
      <c r="D18" s="6" t="s">
        <v>66</v>
      </c>
      <c r="E18" s="6">
        <v>4313</v>
      </c>
      <c r="F18" s="6" t="s">
        <v>67</v>
      </c>
      <c r="G18" s="8" t="s">
        <v>35</v>
      </c>
      <c r="H18" s="7">
        <v>34928</v>
      </c>
      <c r="I18" s="2">
        <v>11424</v>
      </c>
      <c r="J18" t="str">
        <f>VLOOKUP(I18,Lager!$A$5:$C$139,3,FALSE)</f>
        <v>Country R2600i</v>
      </c>
    </row>
    <row r="19" spans="1:10" hidden="1" x14ac:dyDescent="0.25">
      <c r="A19" s="5" t="s">
        <v>8</v>
      </c>
      <c r="B19" s="6" t="s">
        <v>48</v>
      </c>
      <c r="C19" s="6" t="s">
        <v>68</v>
      </c>
      <c r="D19" s="6" t="s">
        <v>69</v>
      </c>
      <c r="E19" s="6">
        <v>4313</v>
      </c>
      <c r="F19" s="6" t="s">
        <v>67</v>
      </c>
      <c r="G19" s="8" t="s">
        <v>35</v>
      </c>
      <c r="H19" s="7">
        <v>34667</v>
      </c>
      <c r="I19" s="2">
        <v>11398</v>
      </c>
      <c r="J19" t="str">
        <f>VLOOKUP(I19,Lager!$A$5:$C$139,3,FALSE)</f>
        <v>Dauerläufer S6E</v>
      </c>
    </row>
    <row r="20" spans="1:10" hidden="1" x14ac:dyDescent="0.25">
      <c r="A20" s="5" t="s">
        <v>8</v>
      </c>
      <c r="B20" s="6" t="s">
        <v>70</v>
      </c>
      <c r="C20" s="6" t="s">
        <v>40</v>
      </c>
      <c r="D20" s="6" t="s">
        <v>71</v>
      </c>
      <c r="E20" s="6">
        <v>4313</v>
      </c>
      <c r="F20" s="6" t="s">
        <v>67</v>
      </c>
      <c r="G20" s="8" t="s">
        <v>35</v>
      </c>
      <c r="H20" s="7">
        <v>34323</v>
      </c>
      <c r="I20" s="2">
        <v>11426</v>
      </c>
      <c r="J20" t="str">
        <f>VLOOKUP(I20,Lager!$A$5:$C$139,3,FALSE)</f>
        <v>Dundee 12</v>
      </c>
    </row>
    <row r="21" spans="1:10" hidden="1" x14ac:dyDescent="0.25">
      <c r="A21" s="5" t="s">
        <v>8</v>
      </c>
      <c r="B21" s="6" t="s">
        <v>72</v>
      </c>
      <c r="C21" s="6" t="s">
        <v>73</v>
      </c>
      <c r="D21" s="6" t="s">
        <v>74</v>
      </c>
      <c r="E21" s="6">
        <v>4313</v>
      </c>
      <c r="F21" s="6" t="s">
        <v>67</v>
      </c>
      <c r="G21" s="8" t="s">
        <v>35</v>
      </c>
      <c r="H21" s="7">
        <v>33054</v>
      </c>
      <c r="I21" s="2">
        <v>11256</v>
      </c>
      <c r="J21" t="str">
        <f>VLOOKUP(I21,Lager!$A$5:$C$139,3,FALSE)</f>
        <v>E 8.2 FL</v>
      </c>
    </row>
    <row r="22" spans="1:10" hidden="1" x14ac:dyDescent="0.25">
      <c r="A22" s="5" t="s">
        <v>8</v>
      </c>
      <c r="B22" s="6" t="s">
        <v>36</v>
      </c>
      <c r="C22" s="6" t="s">
        <v>75</v>
      </c>
      <c r="D22" s="6" t="s">
        <v>76</v>
      </c>
      <c r="E22" s="6">
        <v>4313</v>
      </c>
      <c r="F22" s="6" t="s">
        <v>67</v>
      </c>
      <c r="G22" s="8" t="s">
        <v>35</v>
      </c>
      <c r="H22" s="7">
        <v>34761</v>
      </c>
      <c r="I22" s="2">
        <v>11274</v>
      </c>
      <c r="J22" t="str">
        <f>VLOOKUP(I22,Lager!$A$5:$C$139,3,FALSE)</f>
        <v>E 9.0 Urban</v>
      </c>
    </row>
    <row r="23" spans="1:10" hidden="1" x14ac:dyDescent="0.25">
      <c r="A23" s="5" t="s">
        <v>8</v>
      </c>
      <c r="B23" s="6" t="s">
        <v>77</v>
      </c>
      <c r="C23" s="6" t="s">
        <v>78</v>
      </c>
      <c r="D23" s="6" t="s">
        <v>79</v>
      </c>
      <c r="E23" s="6">
        <v>4313</v>
      </c>
      <c r="F23" s="6" t="s">
        <v>67</v>
      </c>
      <c r="G23" s="8" t="s">
        <v>35</v>
      </c>
      <c r="H23" s="7">
        <v>35577</v>
      </c>
      <c r="I23" s="2">
        <v>11378</v>
      </c>
      <c r="J23" t="str">
        <f>VLOOKUP(I23,Lager!$A$5:$C$139,3,FALSE)</f>
        <v>E 9.8 KS Plus</v>
      </c>
    </row>
    <row r="24" spans="1:10" hidden="1" x14ac:dyDescent="0.25">
      <c r="A24" s="5" t="s">
        <v>8</v>
      </c>
      <c r="B24" s="6" t="s">
        <v>80</v>
      </c>
      <c r="C24" s="6" t="s">
        <v>81</v>
      </c>
      <c r="D24" s="6" t="s">
        <v>82</v>
      </c>
      <c r="E24" s="6">
        <v>4314</v>
      </c>
      <c r="F24" s="6" t="s">
        <v>83</v>
      </c>
      <c r="G24" s="8" t="s">
        <v>35</v>
      </c>
      <c r="H24" s="7">
        <v>33841</v>
      </c>
      <c r="I24" s="2">
        <v>11312</v>
      </c>
      <c r="J24" t="str">
        <f>VLOOKUP(I24,Lager!$A$5:$C$139,3,FALSE)</f>
        <v>E Compact 1.5 RT</v>
      </c>
    </row>
    <row r="25" spans="1:10" hidden="1" x14ac:dyDescent="0.25">
      <c r="A25" s="5" t="s">
        <v>25</v>
      </c>
      <c r="B25" s="6" t="s">
        <v>84</v>
      </c>
      <c r="C25" s="6" t="s">
        <v>85</v>
      </c>
      <c r="D25" s="6" t="s">
        <v>86</v>
      </c>
      <c r="E25" s="6">
        <v>4314</v>
      </c>
      <c r="F25" s="6" t="s">
        <v>87</v>
      </c>
      <c r="G25" s="8" t="s">
        <v>35</v>
      </c>
      <c r="H25" s="7">
        <v>33304</v>
      </c>
      <c r="I25" s="2">
        <v>11514</v>
      </c>
      <c r="J25" t="str">
        <f>VLOOKUP(I25,Lager!$A$5:$C$139,3,FALSE)</f>
        <v>E:drenalin.2 GTS 630</v>
      </c>
    </row>
    <row r="26" spans="1:10" hidden="1" x14ac:dyDescent="0.25">
      <c r="A26" s="5" t="s">
        <v>8</v>
      </c>
      <c r="B26" s="6" t="s">
        <v>88</v>
      </c>
      <c r="C26" s="6" t="s">
        <v>89</v>
      </c>
      <c r="D26" s="6" t="s">
        <v>90</v>
      </c>
      <c r="E26" s="6">
        <v>4314</v>
      </c>
      <c r="F26" s="6" t="s">
        <v>87</v>
      </c>
      <c r="G26" s="8" t="s">
        <v>35</v>
      </c>
      <c r="H26" s="7">
        <v>33709</v>
      </c>
      <c r="I26" s="2">
        <v>11494</v>
      </c>
      <c r="J26" t="str">
        <f>VLOOKUP(I26,Lager!$A$5:$C$139,3,FALSE)</f>
        <v>e:nario AE</v>
      </c>
    </row>
    <row r="27" spans="1:10" x14ac:dyDescent="0.25">
      <c r="A27" s="5" t="s">
        <v>25</v>
      </c>
      <c r="B27" s="6" t="s">
        <v>91</v>
      </c>
      <c r="C27" s="6" t="s">
        <v>92</v>
      </c>
      <c r="D27" s="6" t="s">
        <v>93</v>
      </c>
      <c r="E27" s="6">
        <v>4314</v>
      </c>
      <c r="F27" s="6" t="s">
        <v>83</v>
      </c>
      <c r="G27" s="8" t="s">
        <v>35</v>
      </c>
      <c r="H27" s="7">
        <v>35546</v>
      </c>
      <c r="I27" s="2">
        <v>11414</v>
      </c>
      <c r="J27" t="str">
        <f>VLOOKUP(I27,Lager!$A$5:$C$139,3,FALSE)</f>
        <v>eAdventure 12.10</v>
      </c>
    </row>
    <row r="28" spans="1:10" hidden="1" x14ac:dyDescent="0.25">
      <c r="A28" s="5" t="s">
        <v>25</v>
      </c>
      <c r="B28" s="6" t="s">
        <v>94</v>
      </c>
      <c r="C28" s="6" t="s">
        <v>95</v>
      </c>
      <c r="D28" s="6" t="s">
        <v>96</v>
      </c>
      <c r="E28" s="6">
        <v>4314</v>
      </c>
      <c r="F28" s="6" t="s">
        <v>83</v>
      </c>
      <c r="G28" s="8" t="s">
        <v>35</v>
      </c>
      <c r="H28" s="7">
        <v>33514</v>
      </c>
      <c r="I28" s="2">
        <v>11330</v>
      </c>
      <c r="J28" t="str">
        <f>VLOOKUP(I28,Lager!$A$5:$C$139,3,FALSE)</f>
        <v>E-Cargoville LT Expert</v>
      </c>
    </row>
    <row r="29" spans="1:10" x14ac:dyDescent="0.25">
      <c r="A29" s="5" t="s">
        <v>25</v>
      </c>
      <c r="B29" s="6" t="s">
        <v>97</v>
      </c>
      <c r="C29" s="6" t="s">
        <v>98</v>
      </c>
      <c r="D29" s="6" t="s">
        <v>99</v>
      </c>
      <c r="E29" s="6">
        <v>4314</v>
      </c>
      <c r="F29" s="6" t="s">
        <v>83</v>
      </c>
      <c r="G29" s="8" t="s">
        <v>35</v>
      </c>
      <c r="H29" s="7">
        <v>34734</v>
      </c>
      <c r="I29" s="2">
        <v>11304</v>
      </c>
      <c r="J29" t="str">
        <f>VLOOKUP(I29,Lager!$A$5:$C$139,3,FALSE)</f>
        <v>eFolding 7.1</v>
      </c>
    </row>
    <row r="30" spans="1:10" hidden="1" x14ac:dyDescent="0.25">
      <c r="A30" s="5" t="s">
        <v>8</v>
      </c>
      <c r="B30" s="6" t="s">
        <v>100</v>
      </c>
      <c r="C30" s="6" t="s">
        <v>18</v>
      </c>
      <c r="D30" s="6" t="s">
        <v>101</v>
      </c>
      <c r="E30" s="6">
        <v>4315</v>
      </c>
      <c r="F30" s="6" t="s">
        <v>102</v>
      </c>
      <c r="G30" s="8" t="s">
        <v>35</v>
      </c>
      <c r="H30" s="7">
        <v>35871</v>
      </c>
      <c r="I30" s="2">
        <v>11368</v>
      </c>
      <c r="J30" t="str">
        <f>VLOOKUP(I30,Lager!$A$5:$C$139,3,FALSE)</f>
        <v>E-Horizon Elite Belt Amsterdam</v>
      </c>
    </row>
    <row r="31" spans="1:10" x14ac:dyDescent="0.25">
      <c r="A31" s="5" t="s">
        <v>25</v>
      </c>
      <c r="B31" s="6" t="s">
        <v>9</v>
      </c>
      <c r="C31" s="6" t="s">
        <v>103</v>
      </c>
      <c r="D31" s="6" t="s">
        <v>104</v>
      </c>
      <c r="E31" s="6">
        <v>4316</v>
      </c>
      <c r="F31" s="6" t="s">
        <v>105</v>
      </c>
      <c r="G31" s="8" t="s">
        <v>35</v>
      </c>
      <c r="H31" s="7">
        <v>35810</v>
      </c>
      <c r="I31" s="2">
        <v>11476</v>
      </c>
      <c r="J31" t="str">
        <f>VLOOKUP(I31,Lager!$A$5:$C$139,3,FALSE)</f>
        <v>E-Inception AM 9.7 GTF</v>
      </c>
    </row>
    <row r="32" spans="1:10" hidden="1" x14ac:dyDescent="0.25">
      <c r="A32" s="5" t="s">
        <v>8</v>
      </c>
      <c r="B32" s="6" t="s">
        <v>106</v>
      </c>
      <c r="C32" s="6" t="s">
        <v>107</v>
      </c>
      <c r="D32" s="9" t="s">
        <v>108</v>
      </c>
      <c r="E32" s="9">
        <v>4500</v>
      </c>
      <c r="F32" s="6" t="s">
        <v>109</v>
      </c>
      <c r="G32" s="8" t="s">
        <v>30</v>
      </c>
      <c r="H32" s="7">
        <v>35219</v>
      </c>
      <c r="I32" s="2">
        <v>11334</v>
      </c>
      <c r="J32" t="str">
        <f>VLOOKUP(I32,Lager!$A$5:$C$139,3,FALSE)</f>
        <v>E-Kids</v>
      </c>
    </row>
    <row r="33" spans="1:10" hidden="1" x14ac:dyDescent="0.25">
      <c r="A33" s="5" t="s">
        <v>8</v>
      </c>
      <c r="B33" s="6" t="s">
        <v>47</v>
      </c>
      <c r="C33" s="6" t="s">
        <v>110</v>
      </c>
      <c r="D33" s="6" t="s">
        <v>111</v>
      </c>
      <c r="E33" s="6">
        <v>4600</v>
      </c>
      <c r="F33" s="6" t="s">
        <v>112</v>
      </c>
      <c r="G33" s="8" t="s">
        <v>30</v>
      </c>
      <c r="H33" s="7">
        <v>33225</v>
      </c>
      <c r="I33" s="2">
        <v>11356</v>
      </c>
      <c r="J33" t="str">
        <f>VLOOKUP(I33,Lager!$A$5:$C$139,3,FALSE)</f>
        <v>eManufaktur 12.8</v>
      </c>
    </row>
    <row r="34" spans="1:10" x14ac:dyDescent="0.25">
      <c r="A34" s="5" t="s">
        <v>25</v>
      </c>
      <c r="B34" s="6" t="s">
        <v>113</v>
      </c>
      <c r="C34" s="6" t="s">
        <v>51</v>
      </c>
      <c r="D34" s="6" t="s">
        <v>114</v>
      </c>
      <c r="E34" s="6">
        <v>4710</v>
      </c>
      <c r="F34" s="6" t="s">
        <v>115</v>
      </c>
      <c r="G34" s="8" t="s">
        <v>30</v>
      </c>
      <c r="H34" s="7">
        <v>35845</v>
      </c>
      <c r="I34" s="2">
        <v>11374</v>
      </c>
      <c r="J34" t="str">
        <f>VLOOKUP(I34,Lager!$A$5:$C$139,3,FALSE)</f>
        <v>Endeavour 5.B Advance+</v>
      </c>
    </row>
    <row r="35" spans="1:10" x14ac:dyDescent="0.25">
      <c r="A35" s="5" t="s">
        <v>25</v>
      </c>
      <c r="B35" s="6" t="s">
        <v>116</v>
      </c>
      <c r="C35" s="6" t="s">
        <v>117</v>
      </c>
      <c r="D35" s="6" t="s">
        <v>118</v>
      </c>
      <c r="E35" s="6">
        <v>4710</v>
      </c>
      <c r="F35" s="6" t="s">
        <v>115</v>
      </c>
      <c r="G35" s="8" t="s">
        <v>30</v>
      </c>
      <c r="H35" s="7">
        <v>35111</v>
      </c>
      <c r="I35" s="2">
        <v>11316</v>
      </c>
      <c r="J35" t="str">
        <f>VLOOKUP(I35,Lager!$A$5:$C$139,3,FALSE)</f>
        <v>Entdecker Speed 45 20.ETT.10</v>
      </c>
    </row>
    <row r="36" spans="1:10" hidden="1" x14ac:dyDescent="0.25">
      <c r="A36" s="5" t="s">
        <v>8</v>
      </c>
      <c r="B36" s="6" t="s">
        <v>119</v>
      </c>
      <c r="C36" s="6" t="s">
        <v>120</v>
      </c>
      <c r="D36" s="6" t="s">
        <v>121</v>
      </c>
      <c r="E36" s="6">
        <v>4710</v>
      </c>
      <c r="F36" s="6" t="s">
        <v>115</v>
      </c>
      <c r="G36" s="8" t="s">
        <v>30</v>
      </c>
      <c r="H36" s="7">
        <v>34699</v>
      </c>
      <c r="I36" s="2">
        <v>11340</v>
      </c>
      <c r="J36" t="str">
        <f>VLOOKUP(I36,Lager!$A$5:$C$139,3,FALSE)</f>
        <v>Entdecker Trekking E-Bike 28“ 20.ETT.20</v>
      </c>
    </row>
    <row r="37" spans="1:10" x14ac:dyDescent="0.25">
      <c r="A37" s="5" t="s">
        <v>25</v>
      </c>
      <c r="B37" s="6" t="s">
        <v>122</v>
      </c>
      <c r="C37" s="6" t="s">
        <v>123</v>
      </c>
      <c r="D37" s="6" t="s">
        <v>124</v>
      </c>
      <c r="E37" s="6">
        <v>4710</v>
      </c>
      <c r="F37" s="6" t="s">
        <v>115</v>
      </c>
      <c r="G37" s="8" t="s">
        <v>30</v>
      </c>
      <c r="H37" s="7">
        <v>35585</v>
      </c>
      <c r="I37" s="2">
        <v>11416</v>
      </c>
      <c r="J37" t="str">
        <f>VLOOKUP(I37,Lager!$A$5:$C$139,3,FALSE)</f>
        <v>Entice 5.B Advance+</v>
      </c>
    </row>
    <row r="38" spans="1:10" hidden="1" x14ac:dyDescent="0.25">
      <c r="A38" s="5" t="s">
        <v>25</v>
      </c>
      <c r="B38" s="6" t="s">
        <v>47</v>
      </c>
      <c r="C38" s="6" t="s">
        <v>125</v>
      </c>
      <c r="D38" s="6" t="s">
        <v>126</v>
      </c>
      <c r="E38" s="6">
        <v>4710</v>
      </c>
      <c r="F38" s="6" t="s">
        <v>115</v>
      </c>
      <c r="G38" s="8" t="s">
        <v>30</v>
      </c>
      <c r="H38" s="7">
        <v>34412</v>
      </c>
      <c r="I38" s="2">
        <v>11434</v>
      </c>
      <c r="J38" t="str">
        <f>VLOOKUP(I38,Lager!$A$5:$C$139,3,FALSE)</f>
        <v>eOne-Forty EQ</v>
      </c>
    </row>
    <row r="39" spans="1:10" hidden="1" x14ac:dyDescent="0.25">
      <c r="A39" s="5" t="s">
        <v>25</v>
      </c>
      <c r="B39" s="6" t="s">
        <v>127</v>
      </c>
      <c r="C39" s="6" t="s">
        <v>128</v>
      </c>
      <c r="D39" s="6" t="s">
        <v>129</v>
      </c>
      <c r="E39" s="6">
        <v>4710</v>
      </c>
      <c r="F39" s="6" t="s">
        <v>115</v>
      </c>
      <c r="G39" s="8" t="s">
        <v>30</v>
      </c>
      <c r="H39" s="7">
        <v>34318</v>
      </c>
      <c r="I39" s="2">
        <v>11480</v>
      </c>
      <c r="J39" t="str">
        <f>VLOOKUP(I39,Lager!$A$5:$C$139,3,FALSE)</f>
        <v>ePower iLink 180 Factory</v>
      </c>
    </row>
    <row r="40" spans="1:10" hidden="1" x14ac:dyDescent="0.25">
      <c r="A40" s="5" t="s">
        <v>8</v>
      </c>
      <c r="B40" s="6" t="s">
        <v>130</v>
      </c>
      <c r="C40" s="6" t="s">
        <v>107</v>
      </c>
      <c r="D40" s="6" t="s">
        <v>131</v>
      </c>
      <c r="E40" s="6">
        <v>4710</v>
      </c>
      <c r="F40" s="6" t="s">
        <v>115</v>
      </c>
      <c r="G40" s="8" t="s">
        <v>30</v>
      </c>
      <c r="H40" s="7">
        <v>34066</v>
      </c>
      <c r="I40" s="2">
        <v>11430</v>
      </c>
      <c r="J40" t="str">
        <f>VLOOKUP(I40,Lager!$A$5:$C$139,3,FALSE)</f>
        <v>ePower MTC 120</v>
      </c>
    </row>
    <row r="41" spans="1:10" hidden="1" x14ac:dyDescent="0.25">
      <c r="A41" s="5" t="s">
        <v>8</v>
      </c>
      <c r="B41" s="6" t="s">
        <v>132</v>
      </c>
      <c r="C41" s="6" t="s">
        <v>107</v>
      </c>
      <c r="D41" s="6" t="s">
        <v>133</v>
      </c>
      <c r="E41" s="6">
        <v>4710</v>
      </c>
      <c r="F41" s="6" t="s">
        <v>115</v>
      </c>
      <c r="G41" s="8" t="s">
        <v>30</v>
      </c>
      <c r="H41" s="7">
        <v>35253</v>
      </c>
      <c r="I41" s="2">
        <v>11484</v>
      </c>
      <c r="J41" t="str">
        <f>VLOOKUP(I41,Lager!$A$5:$C$139,3,FALSE)</f>
        <v>eSilex 400</v>
      </c>
    </row>
    <row r="42" spans="1:10" hidden="1" x14ac:dyDescent="0.25">
      <c r="A42" s="5" t="s">
        <v>8</v>
      </c>
      <c r="B42" s="6" t="s">
        <v>134</v>
      </c>
      <c r="C42" s="6" t="s">
        <v>107</v>
      </c>
      <c r="D42" s="6" t="s">
        <v>135</v>
      </c>
      <c r="E42" s="6">
        <v>4710</v>
      </c>
      <c r="F42" s="6" t="s">
        <v>115</v>
      </c>
      <c r="G42" s="8" t="s">
        <v>30</v>
      </c>
      <c r="H42" s="7">
        <v>34509</v>
      </c>
      <c r="I42" s="2">
        <v>11402</v>
      </c>
      <c r="J42" t="str">
        <f>VLOOKUP(I42,Lager!$A$5:$C$139,3,FALSE)</f>
        <v>eSUV E-Bike 28“ 21.ETS.20</v>
      </c>
    </row>
    <row r="43" spans="1:10" hidden="1" x14ac:dyDescent="0.25">
      <c r="A43" s="5" t="s">
        <v>8</v>
      </c>
      <c r="B43" s="6" t="s">
        <v>136</v>
      </c>
      <c r="C43" s="6" t="s">
        <v>107</v>
      </c>
      <c r="D43" s="6" t="s">
        <v>137</v>
      </c>
      <c r="E43" s="6">
        <v>4710</v>
      </c>
      <c r="F43" s="6" t="s">
        <v>115</v>
      </c>
      <c r="G43" s="8" t="s">
        <v>30</v>
      </c>
      <c r="H43" s="7">
        <v>33253</v>
      </c>
      <c r="I43" s="2">
        <v>11270</v>
      </c>
      <c r="J43" t="str">
        <f>VLOOKUP(I43,Lager!$A$5:$C$139,3,FALSE)</f>
        <v>E-Tourer I-F5 Edition</v>
      </c>
    </row>
    <row r="44" spans="1:10" x14ac:dyDescent="0.25">
      <c r="A44" s="5" t="s">
        <v>25</v>
      </c>
      <c r="B44" s="6" t="s">
        <v>138</v>
      </c>
      <c r="C44" s="6" t="s">
        <v>139</v>
      </c>
      <c r="D44" s="6" t="s">
        <v>140</v>
      </c>
      <c r="E44" s="6">
        <v>4710</v>
      </c>
      <c r="F44" s="6" t="s">
        <v>115</v>
      </c>
      <c r="G44" s="8" t="s">
        <v>30</v>
      </c>
      <c r="H44" s="7">
        <v>35998</v>
      </c>
      <c r="I44" s="2">
        <v>11364</v>
      </c>
      <c r="J44" t="str">
        <f>VLOOKUP(I44,Lager!$A$5:$C$139,3,FALSE)</f>
        <v>eTouring 12.9</v>
      </c>
    </row>
    <row r="45" spans="1:10" x14ac:dyDescent="0.25">
      <c r="A45" s="5" t="s">
        <v>25</v>
      </c>
      <c r="B45" s="6" t="s">
        <v>141</v>
      </c>
      <c r="C45" s="6" t="s">
        <v>62</v>
      </c>
      <c r="D45" s="6" t="s">
        <v>142</v>
      </c>
      <c r="E45" s="6">
        <v>4710</v>
      </c>
      <c r="F45" s="6" t="s">
        <v>115</v>
      </c>
      <c r="G45" s="8" t="s">
        <v>30</v>
      </c>
      <c r="H45" s="7">
        <v>35504</v>
      </c>
      <c r="I45" s="2">
        <v>11366</v>
      </c>
      <c r="J45" t="str">
        <f>VLOOKUP(I45,Lager!$A$5:$C$139,3,FALSE)</f>
        <v>eTrekking 11.8</v>
      </c>
    </row>
    <row r="46" spans="1:10" x14ac:dyDescent="0.25">
      <c r="A46" s="5" t="s">
        <v>25</v>
      </c>
      <c r="B46" s="6" t="s">
        <v>132</v>
      </c>
      <c r="C46" s="6" t="s">
        <v>62</v>
      </c>
      <c r="D46" s="6" t="s">
        <v>133</v>
      </c>
      <c r="E46" s="6">
        <v>4710</v>
      </c>
      <c r="F46" s="6" t="s">
        <v>115</v>
      </c>
      <c r="G46" s="8" t="s">
        <v>30</v>
      </c>
      <c r="H46" s="7">
        <v>34919</v>
      </c>
      <c r="I46" s="2">
        <v>11390</v>
      </c>
      <c r="J46" t="str">
        <f>VLOOKUP(I46,Lager!$A$5:$C$139,3,FALSE)</f>
        <v>E-Triton Plus Forma</v>
      </c>
    </row>
    <row r="47" spans="1:10" x14ac:dyDescent="0.25">
      <c r="A47" s="5" t="s">
        <v>25</v>
      </c>
      <c r="B47" s="6" t="s">
        <v>143</v>
      </c>
      <c r="C47" s="6" t="s">
        <v>62</v>
      </c>
      <c r="D47" s="6" t="s">
        <v>144</v>
      </c>
      <c r="E47" s="6">
        <v>4710</v>
      </c>
      <c r="F47" s="6" t="s">
        <v>115</v>
      </c>
      <c r="G47" s="8" t="s">
        <v>30</v>
      </c>
      <c r="H47" s="7">
        <v>34989</v>
      </c>
      <c r="I47" s="2">
        <v>11298</v>
      </c>
      <c r="J47" t="str">
        <f>VLOOKUP(I47,Lager!$A$5:$C$139,3,FALSE)</f>
        <v>E-Ville Pro Belt Premium</v>
      </c>
    </row>
    <row r="48" spans="1:10" hidden="1" x14ac:dyDescent="0.25">
      <c r="A48" s="5" t="s">
        <v>25</v>
      </c>
      <c r="B48" s="6" t="s">
        <v>145</v>
      </c>
      <c r="C48" s="6" t="s">
        <v>146</v>
      </c>
      <c r="D48" s="6" t="s">
        <v>147</v>
      </c>
      <c r="E48" s="6">
        <v>4710</v>
      </c>
      <c r="F48" s="6" t="s">
        <v>115</v>
      </c>
      <c r="G48" s="8" t="s">
        <v>30</v>
      </c>
      <c r="H48" s="7">
        <v>33584</v>
      </c>
      <c r="I48" s="2">
        <v>11386</v>
      </c>
      <c r="J48" t="str">
        <f>VLOOKUP(I48,Lager!$A$5:$C$139,3,FALSE)</f>
        <v>Explore E+ 0 Pro GTS</v>
      </c>
    </row>
    <row r="49" spans="1:10" hidden="1" x14ac:dyDescent="0.25">
      <c r="A49" s="5" t="s">
        <v>8</v>
      </c>
      <c r="B49" s="6" t="s">
        <v>148</v>
      </c>
      <c r="C49" s="6" t="s">
        <v>149</v>
      </c>
      <c r="D49" s="6" t="s">
        <v>150</v>
      </c>
      <c r="E49" s="6">
        <v>4710</v>
      </c>
      <c r="F49" s="6" t="s">
        <v>115</v>
      </c>
      <c r="G49" s="8" t="s">
        <v>30</v>
      </c>
      <c r="H49" s="7">
        <v>34695</v>
      </c>
      <c r="I49" s="2">
        <v>11510</v>
      </c>
      <c r="J49" t="str">
        <f>VLOOKUP(I49,Lager!$A$5:$C$139,3,FALSE)</f>
        <v>FAB 4 Les Pro</v>
      </c>
    </row>
    <row r="50" spans="1:10" hidden="1" x14ac:dyDescent="0.25">
      <c r="A50" s="5" t="s">
        <v>8</v>
      </c>
      <c r="B50" s="6" t="s">
        <v>151</v>
      </c>
      <c r="C50" s="6" t="s">
        <v>149</v>
      </c>
      <c r="D50" s="6" t="s">
        <v>152</v>
      </c>
      <c r="E50" s="6">
        <v>4710</v>
      </c>
      <c r="F50" s="6" t="s">
        <v>115</v>
      </c>
      <c r="G50" s="8" t="s">
        <v>30</v>
      </c>
      <c r="H50" s="7">
        <v>33349</v>
      </c>
      <c r="I50" s="2">
        <v>11408</v>
      </c>
      <c r="J50" t="str">
        <f>VLOOKUP(I50,Lager!$A$5:$C$139,3,FALSE)</f>
        <v>Fathom E+ EX</v>
      </c>
    </row>
    <row r="51" spans="1:10" hidden="1" x14ac:dyDescent="0.25">
      <c r="A51" s="5" t="s">
        <v>8</v>
      </c>
      <c r="B51" s="6" t="s">
        <v>153</v>
      </c>
      <c r="C51" s="6" t="s">
        <v>154</v>
      </c>
      <c r="D51" s="6" t="s">
        <v>66</v>
      </c>
      <c r="E51" s="6">
        <v>4710</v>
      </c>
      <c r="F51" s="6" t="s">
        <v>115</v>
      </c>
      <c r="G51" s="8" t="s">
        <v>30</v>
      </c>
      <c r="H51" s="7">
        <v>33116</v>
      </c>
      <c r="I51" s="2">
        <v>11338</v>
      </c>
      <c r="J51" t="str">
        <f>VLOOKUP(I51,Lager!$A$5:$C$139,3,FALSE)</f>
        <v>FS 200</v>
      </c>
    </row>
    <row r="52" spans="1:10" hidden="1" x14ac:dyDescent="0.25">
      <c r="A52" s="5" t="s">
        <v>8</v>
      </c>
      <c r="B52" s="6" t="s">
        <v>155</v>
      </c>
      <c r="C52" s="6" t="s">
        <v>154</v>
      </c>
      <c r="D52" s="6" t="s">
        <v>96</v>
      </c>
      <c r="E52" s="6">
        <v>4710</v>
      </c>
      <c r="F52" s="6" t="s">
        <v>115</v>
      </c>
      <c r="G52" s="8" t="s">
        <v>30</v>
      </c>
      <c r="H52" s="7">
        <v>35778</v>
      </c>
      <c r="I52" s="2">
        <v>11358</v>
      </c>
      <c r="J52" t="str">
        <f>VLOOKUP(I52,Lager!$A$5:$C$139,3,FALSE)</f>
        <v>Futura Comp I-F5</v>
      </c>
    </row>
    <row r="53" spans="1:10" hidden="1" x14ac:dyDescent="0.25">
      <c r="A53" s="5" t="s">
        <v>8</v>
      </c>
      <c r="B53" s="6" t="s">
        <v>156</v>
      </c>
      <c r="C53" s="6" t="s">
        <v>154</v>
      </c>
      <c r="D53" s="6" t="s">
        <v>157</v>
      </c>
      <c r="E53" s="6">
        <v>4710</v>
      </c>
      <c r="F53" s="6" t="s">
        <v>115</v>
      </c>
      <c r="G53" s="8" t="s">
        <v>30</v>
      </c>
      <c r="H53" s="7">
        <v>34632</v>
      </c>
      <c r="I53" s="2">
        <v>11474</v>
      </c>
      <c r="J53" t="str">
        <f>VLOOKUP(I53,Lager!$A$5:$C$139,3,FALSE)</f>
        <v>Genius eRide 910</v>
      </c>
    </row>
    <row r="54" spans="1:10" hidden="1" x14ac:dyDescent="0.25">
      <c r="A54" s="5" t="s">
        <v>8</v>
      </c>
      <c r="B54" s="6" t="s">
        <v>158</v>
      </c>
      <c r="C54" s="6" t="s">
        <v>159</v>
      </c>
      <c r="D54" s="6" t="s">
        <v>160</v>
      </c>
      <c r="E54" s="6">
        <v>4710</v>
      </c>
      <c r="F54" s="6" t="s">
        <v>115</v>
      </c>
      <c r="G54" s="8" t="s">
        <v>30</v>
      </c>
      <c r="H54" s="7">
        <v>33211</v>
      </c>
      <c r="I54" s="2">
        <v>11382</v>
      </c>
      <c r="J54" t="str">
        <f>VLOOKUP(I54,Lager!$A$5:$C$139,3,FALSE)</f>
        <v>GoTour 6 7.12</v>
      </c>
    </row>
    <row r="55" spans="1:10" hidden="1" x14ac:dyDescent="0.25">
      <c r="A55" s="5" t="s">
        <v>8</v>
      </c>
      <c r="B55" s="6" t="s">
        <v>161</v>
      </c>
      <c r="C55" s="6" t="s">
        <v>162</v>
      </c>
      <c r="D55" s="6" t="s">
        <v>163</v>
      </c>
      <c r="E55" s="6">
        <v>6000</v>
      </c>
      <c r="F55" s="6" t="s">
        <v>164</v>
      </c>
      <c r="G55" s="8" t="s">
        <v>165</v>
      </c>
      <c r="H55" s="7">
        <v>33483</v>
      </c>
      <c r="I55" s="2">
        <v>11486</v>
      </c>
      <c r="J55" t="str">
        <f>VLOOKUP(I55,Lager!$A$5:$C$139,3,FALSE)</f>
        <v>Grail:ON CF 8</v>
      </c>
    </row>
    <row r="56" spans="1:10" hidden="1" x14ac:dyDescent="0.25">
      <c r="A56" s="5" t="s">
        <v>8</v>
      </c>
      <c r="B56" s="6" t="s">
        <v>166</v>
      </c>
      <c r="C56" s="6" t="s">
        <v>162</v>
      </c>
      <c r="D56" s="6" t="s">
        <v>167</v>
      </c>
      <c r="E56" s="6">
        <v>6000</v>
      </c>
      <c r="F56" s="6" t="s">
        <v>164</v>
      </c>
      <c r="G56" s="8" t="s">
        <v>165</v>
      </c>
      <c r="H56" s="7">
        <v>34284</v>
      </c>
      <c r="I56" s="2">
        <v>11462</v>
      </c>
      <c r="J56" t="str">
        <f>VLOOKUP(I56,Lager!$A$5:$C$139,3,FALSE)</f>
        <v>Grand Canyon:ON 9</v>
      </c>
    </row>
    <row r="57" spans="1:10" x14ac:dyDescent="0.25">
      <c r="A57" s="5" t="s">
        <v>25</v>
      </c>
      <c r="B57" s="6" t="s">
        <v>168</v>
      </c>
      <c r="C57" s="6" t="s">
        <v>169</v>
      </c>
      <c r="D57" s="6" t="s">
        <v>170</v>
      </c>
      <c r="E57" s="6">
        <v>6002</v>
      </c>
      <c r="F57" s="6" t="s">
        <v>164</v>
      </c>
      <c r="G57" s="8" t="s">
        <v>165</v>
      </c>
      <c r="H57" s="7">
        <v>35847</v>
      </c>
      <c r="I57" s="2">
        <v>11458</v>
      </c>
      <c r="J57" t="str">
        <f>VLOOKUP(I57,Lager!$A$5:$C$139,3,FALSE)</f>
        <v>Graveler E-MTB</v>
      </c>
    </row>
    <row r="58" spans="1:10" hidden="1" x14ac:dyDescent="0.25">
      <c r="A58" s="5" t="s">
        <v>25</v>
      </c>
      <c r="B58" s="6" t="s">
        <v>171</v>
      </c>
      <c r="C58" s="6" t="s">
        <v>172</v>
      </c>
      <c r="D58" s="6" t="s">
        <v>173</v>
      </c>
      <c r="E58" s="6">
        <v>6002</v>
      </c>
      <c r="F58" s="6" t="s">
        <v>164</v>
      </c>
      <c r="G58" s="8" t="s">
        <v>165</v>
      </c>
      <c r="H58" s="7">
        <v>34555</v>
      </c>
      <c r="I58" s="2">
        <v>11336</v>
      </c>
      <c r="J58" t="str">
        <f>VLOOKUP(I58,Lager!$A$5:$C$139,3,FALSE)</f>
        <v>GSD S00</v>
      </c>
    </row>
    <row r="59" spans="1:10" x14ac:dyDescent="0.25">
      <c r="A59" s="5" t="s">
        <v>25</v>
      </c>
      <c r="B59" s="6" t="s">
        <v>174</v>
      </c>
      <c r="C59" s="6" t="s">
        <v>175</v>
      </c>
      <c r="D59" s="6" t="s">
        <v>176</v>
      </c>
      <c r="E59" s="6">
        <v>6002</v>
      </c>
      <c r="F59" s="6" t="s">
        <v>164</v>
      </c>
      <c r="G59" s="8" t="s">
        <v>165</v>
      </c>
      <c r="H59" s="7">
        <v>35444</v>
      </c>
      <c r="I59" s="2">
        <v>11328</v>
      </c>
      <c r="J59" t="str">
        <f>VLOOKUP(I59,Lager!$A$5:$C$139,3,FALSE)</f>
        <v>Hoplit E14 Speed</v>
      </c>
    </row>
    <row r="60" spans="1:10" x14ac:dyDescent="0.25">
      <c r="A60" s="5" t="s">
        <v>25</v>
      </c>
      <c r="B60" s="6" t="s">
        <v>177</v>
      </c>
      <c r="C60" s="6" t="s">
        <v>178</v>
      </c>
      <c r="D60" s="6" t="s">
        <v>179</v>
      </c>
      <c r="E60" s="6">
        <v>6002</v>
      </c>
      <c r="F60" s="6" t="s">
        <v>164</v>
      </c>
      <c r="G60" s="8" t="s">
        <v>165</v>
      </c>
      <c r="H60" s="7">
        <v>35078</v>
      </c>
      <c r="I60" s="2">
        <v>11400</v>
      </c>
      <c r="J60" t="str">
        <f>VLOOKUP(I60,Lager!$A$5:$C$139,3,FALSE)</f>
        <v>Hoplit PI</v>
      </c>
    </row>
    <row r="61" spans="1:10" hidden="1" x14ac:dyDescent="0.25">
      <c r="A61" s="5" t="s">
        <v>8</v>
      </c>
      <c r="B61" s="6" t="s">
        <v>180</v>
      </c>
      <c r="C61" s="6" t="s">
        <v>181</v>
      </c>
      <c r="D61" s="6" t="s">
        <v>182</v>
      </c>
      <c r="E61" s="6">
        <v>6002</v>
      </c>
      <c r="F61" s="6" t="s">
        <v>164</v>
      </c>
      <c r="G61" s="8" t="s">
        <v>165</v>
      </c>
      <c r="H61" s="7">
        <v>35770</v>
      </c>
      <c r="I61" s="2">
        <v>11314</v>
      </c>
      <c r="J61" t="str">
        <f>VLOOKUP(I61,Lager!$A$5:$C$139,3,FALSE)</f>
        <v>HSD S8i</v>
      </c>
    </row>
    <row r="62" spans="1:10" x14ac:dyDescent="0.25">
      <c r="A62" s="5" t="s">
        <v>25</v>
      </c>
      <c r="B62" s="6" t="s">
        <v>183</v>
      </c>
      <c r="C62" s="6" t="s">
        <v>95</v>
      </c>
      <c r="D62" s="6" t="s">
        <v>184</v>
      </c>
      <c r="E62" s="6">
        <v>6002</v>
      </c>
      <c r="F62" s="6" t="s">
        <v>164</v>
      </c>
      <c r="G62" s="8" t="s">
        <v>165</v>
      </c>
      <c r="H62" s="7">
        <v>35920</v>
      </c>
      <c r="I62" s="2">
        <v>11262</v>
      </c>
      <c r="J62" t="str">
        <f>VLOOKUP(I62,Lager!$A$5:$C$139,3,FALSE)</f>
        <v>Image 3.B Excite</v>
      </c>
    </row>
    <row r="63" spans="1:10" hidden="1" x14ac:dyDescent="0.25">
      <c r="A63" s="5" t="s">
        <v>8</v>
      </c>
      <c r="B63" s="6" t="s">
        <v>185</v>
      </c>
      <c r="C63" s="6" t="s">
        <v>186</v>
      </c>
      <c r="D63" s="6" t="s">
        <v>187</v>
      </c>
      <c r="E63" s="6">
        <v>6003</v>
      </c>
      <c r="F63" s="6" t="s">
        <v>164</v>
      </c>
      <c r="G63" s="8" t="s">
        <v>165</v>
      </c>
      <c r="H63" s="7">
        <v>34833</v>
      </c>
      <c r="I63" s="2">
        <v>11472</v>
      </c>
      <c r="J63" t="str">
        <f>VLOOKUP(I63,Lager!$A$5:$C$139,3,FALSE)</f>
        <v>Intrigue X E+ 1</v>
      </c>
    </row>
    <row r="64" spans="1:10" x14ac:dyDescent="0.25">
      <c r="A64" s="5" t="s">
        <v>25</v>
      </c>
      <c r="B64" s="6" t="s">
        <v>188</v>
      </c>
      <c r="C64" s="6" t="s">
        <v>189</v>
      </c>
      <c r="D64" s="6" t="s">
        <v>190</v>
      </c>
      <c r="E64" s="6">
        <v>6003</v>
      </c>
      <c r="F64" s="6" t="s">
        <v>164</v>
      </c>
      <c r="G64" s="8" t="s">
        <v>165</v>
      </c>
      <c r="H64" s="7">
        <v>34825</v>
      </c>
      <c r="I64" s="2">
        <v>11360</v>
      </c>
      <c r="J64" t="str">
        <f>VLOOKUP(I64,Lager!$A$5:$C$139,3,FALSE)</f>
        <v>Kent 10 XXL</v>
      </c>
    </row>
    <row r="65" spans="1:10" hidden="1" x14ac:dyDescent="0.25">
      <c r="A65" s="5" t="s">
        <v>25</v>
      </c>
      <c r="B65" s="6" t="s">
        <v>191</v>
      </c>
      <c r="C65" s="6" t="s">
        <v>192</v>
      </c>
      <c r="D65" s="6" t="s">
        <v>193</v>
      </c>
      <c r="E65" s="6">
        <v>6003</v>
      </c>
      <c r="F65" s="6" t="s">
        <v>164</v>
      </c>
      <c r="G65" s="8" t="s">
        <v>165</v>
      </c>
      <c r="H65" s="7">
        <v>33084</v>
      </c>
      <c r="I65" s="2">
        <v>11370</v>
      </c>
      <c r="J65" t="str">
        <f>VLOOKUP(I65,Lager!$A$5:$C$139,3,FALSE)</f>
        <v>Lavida Evo Plus</v>
      </c>
    </row>
    <row r="66" spans="1:10" x14ac:dyDescent="0.25">
      <c r="A66" s="5" t="s">
        <v>25</v>
      </c>
      <c r="B66" s="6" t="s">
        <v>194</v>
      </c>
      <c r="C66" s="6" t="s">
        <v>45</v>
      </c>
      <c r="D66" s="6" t="s">
        <v>195</v>
      </c>
      <c r="E66" s="6">
        <v>6003</v>
      </c>
      <c r="F66" s="6" t="s">
        <v>164</v>
      </c>
      <c r="G66" s="8" t="s">
        <v>165</v>
      </c>
      <c r="H66" s="7">
        <v>35768</v>
      </c>
      <c r="I66" s="2">
        <v>11380</v>
      </c>
      <c r="J66" t="str">
        <f>VLOOKUP(I66,Lager!$A$5:$C$139,3,FALSE)</f>
        <v>Life CX6 12S</v>
      </c>
    </row>
    <row r="67" spans="1:10" hidden="1" x14ac:dyDescent="0.25">
      <c r="A67" s="5" t="s">
        <v>25</v>
      </c>
      <c r="B67" s="6" t="s">
        <v>196</v>
      </c>
      <c r="C67" s="6" t="s">
        <v>197</v>
      </c>
      <c r="D67" s="6" t="s">
        <v>198</v>
      </c>
      <c r="E67" s="6">
        <v>6003</v>
      </c>
      <c r="F67" s="6" t="s">
        <v>164</v>
      </c>
      <c r="G67" s="8" t="s">
        <v>165</v>
      </c>
      <c r="H67" s="7">
        <v>33670</v>
      </c>
      <c r="I67" s="2">
        <v>11282</v>
      </c>
      <c r="J67" t="str">
        <f>VLOOKUP(I67,Lager!$A$5:$C$139,3,FALSE)</f>
        <v>Liverpool Premium</v>
      </c>
    </row>
    <row r="68" spans="1:10" hidden="1" x14ac:dyDescent="0.25">
      <c r="A68" s="5" t="s">
        <v>25</v>
      </c>
      <c r="B68" s="6" t="s">
        <v>199</v>
      </c>
      <c r="C68" s="6" t="s">
        <v>200</v>
      </c>
      <c r="D68" s="6" t="s">
        <v>201</v>
      </c>
      <c r="E68" s="6">
        <v>6003</v>
      </c>
      <c r="F68" s="6" t="s">
        <v>164</v>
      </c>
      <c r="G68" s="8" t="s">
        <v>165</v>
      </c>
      <c r="H68" s="7">
        <v>33938</v>
      </c>
      <c r="I68" s="2">
        <v>11460</v>
      </c>
      <c r="J68" t="str">
        <f>VLOOKUP(I68,Lager!$A$5:$C$139,3,FALSE)</f>
        <v>M500 Wild</v>
      </c>
    </row>
    <row r="69" spans="1:10" hidden="1" x14ac:dyDescent="0.25">
      <c r="A69" s="5" t="s">
        <v>8</v>
      </c>
      <c r="B69" s="6" t="s">
        <v>202</v>
      </c>
      <c r="C69" s="6" t="s">
        <v>154</v>
      </c>
      <c r="D69" s="6" t="s">
        <v>203</v>
      </c>
      <c r="E69" s="6">
        <v>6003</v>
      </c>
      <c r="F69" s="6" t="s">
        <v>164</v>
      </c>
      <c r="G69" s="8" t="s">
        <v>165</v>
      </c>
      <c r="H69" s="7">
        <v>34165</v>
      </c>
      <c r="I69" s="2">
        <v>11504</v>
      </c>
      <c r="J69" t="str">
        <f>VLOOKUP(I69,Lager!$A$5:$C$139,3,FALSE)</f>
        <v>Macina Lycan 271</v>
      </c>
    </row>
    <row r="70" spans="1:10" hidden="1" x14ac:dyDescent="0.25">
      <c r="A70" s="5" t="s">
        <v>8</v>
      </c>
      <c r="B70" s="6" t="s">
        <v>204</v>
      </c>
      <c r="C70" s="6" t="s">
        <v>205</v>
      </c>
      <c r="D70" s="6" t="s">
        <v>206</v>
      </c>
      <c r="E70" s="6">
        <v>6004</v>
      </c>
      <c r="F70" s="6" t="s">
        <v>164</v>
      </c>
      <c r="G70" s="8" t="s">
        <v>165</v>
      </c>
      <c r="H70" s="7">
        <v>33819</v>
      </c>
      <c r="I70" s="2">
        <v>11406</v>
      </c>
      <c r="J70" t="str">
        <f>VLOOKUP(I70,Lager!$A$5:$C$139,3,FALSE)</f>
        <v>Macina Sport 630 PTS 51</v>
      </c>
    </row>
    <row r="71" spans="1:10" x14ac:dyDescent="0.25">
      <c r="A71" s="5" t="s">
        <v>25</v>
      </c>
      <c r="B71" s="6" t="s">
        <v>207</v>
      </c>
      <c r="C71" s="6" t="s">
        <v>208</v>
      </c>
      <c r="D71" s="6" t="s">
        <v>209</v>
      </c>
      <c r="E71" s="6">
        <v>6004</v>
      </c>
      <c r="F71" s="6" t="s">
        <v>164</v>
      </c>
      <c r="G71" s="8" t="s">
        <v>165</v>
      </c>
      <c r="H71" s="7">
        <v>35849</v>
      </c>
      <c r="I71" s="2">
        <v>11344</v>
      </c>
      <c r="J71" t="str">
        <f>VLOOKUP(I71,Lager!$A$5:$C$139,3,FALSE)</f>
        <v>Macina Sport P610</v>
      </c>
    </row>
    <row r="72" spans="1:10" hidden="1" x14ac:dyDescent="0.25">
      <c r="A72" s="5" t="s">
        <v>8</v>
      </c>
      <c r="B72" s="6" t="s">
        <v>210</v>
      </c>
      <c r="C72" s="6" t="s">
        <v>211</v>
      </c>
      <c r="D72" s="6" t="s">
        <v>212</v>
      </c>
      <c r="E72" s="6">
        <v>6006</v>
      </c>
      <c r="F72" s="6" t="s">
        <v>164</v>
      </c>
      <c r="G72" s="8" t="s">
        <v>165</v>
      </c>
      <c r="H72" s="7">
        <v>33451</v>
      </c>
      <c r="I72" s="2">
        <v>11346</v>
      </c>
      <c r="J72" t="str">
        <f>VLOOKUP(I72,Lager!$A$5:$C$139,3,FALSE)</f>
        <v>Mandara Deluxe+</v>
      </c>
    </row>
    <row r="73" spans="1:10" hidden="1" x14ac:dyDescent="0.25">
      <c r="A73" s="5" t="s">
        <v>8</v>
      </c>
      <c r="B73" s="6" t="s">
        <v>213</v>
      </c>
      <c r="C73" s="6" t="s">
        <v>214</v>
      </c>
      <c r="D73" s="6" t="s">
        <v>215</v>
      </c>
      <c r="E73" s="6">
        <v>6006</v>
      </c>
      <c r="F73" s="6" t="s">
        <v>164</v>
      </c>
      <c r="G73" s="8" t="s">
        <v>165</v>
      </c>
      <c r="H73" s="7">
        <v>34145</v>
      </c>
      <c r="I73" s="2">
        <v>11290</v>
      </c>
      <c r="J73" t="str">
        <f>VLOOKUP(I73,Lager!$A$5:$C$139,3,FALSE)</f>
        <v>Mavaro Neo 5+</v>
      </c>
    </row>
    <row r="74" spans="1:10" hidden="1" x14ac:dyDescent="0.25">
      <c r="A74" s="5" t="s">
        <v>8</v>
      </c>
      <c r="B74" s="6" t="s">
        <v>216</v>
      </c>
      <c r="C74" s="6" t="s">
        <v>217</v>
      </c>
      <c r="D74" s="6" t="s">
        <v>218</v>
      </c>
      <c r="E74" s="6">
        <v>6006</v>
      </c>
      <c r="F74" s="6" t="s">
        <v>164</v>
      </c>
      <c r="G74" s="8" t="s">
        <v>165</v>
      </c>
      <c r="H74" s="7">
        <v>33510</v>
      </c>
      <c r="I74" s="2">
        <v>11456</v>
      </c>
      <c r="J74" t="str">
        <f>VLOOKUP(I74,Lager!$A$5:$C$139,3,FALSE)</f>
        <v>Montis 6.0i</v>
      </c>
    </row>
    <row r="75" spans="1:10" x14ac:dyDescent="0.25">
      <c r="A75" s="5" t="s">
        <v>25</v>
      </c>
      <c r="B75" s="6" t="s">
        <v>219</v>
      </c>
      <c r="C75" s="6" t="s">
        <v>220</v>
      </c>
      <c r="D75" s="6" t="s">
        <v>221</v>
      </c>
      <c r="E75" s="6">
        <v>6010</v>
      </c>
      <c r="F75" s="6" t="s">
        <v>222</v>
      </c>
      <c r="G75" s="8" t="s">
        <v>165</v>
      </c>
      <c r="H75" s="7">
        <v>35746</v>
      </c>
      <c r="I75" s="2">
        <v>11478</v>
      </c>
      <c r="J75" t="str">
        <f>VLOOKUP(I75,Lager!$A$5:$C$139,3,FALSE)</f>
        <v>Moterra Neo Carbon 1</v>
      </c>
    </row>
    <row r="76" spans="1:10" hidden="1" x14ac:dyDescent="0.25">
      <c r="A76" s="5" t="s">
        <v>25</v>
      </c>
      <c r="B76" s="6" t="s">
        <v>223</v>
      </c>
      <c r="C76" s="6" t="s">
        <v>224</v>
      </c>
      <c r="D76" s="6" t="s">
        <v>225</v>
      </c>
      <c r="E76" s="6">
        <v>6010</v>
      </c>
      <c r="F76" s="6" t="s">
        <v>222</v>
      </c>
      <c r="G76" s="8" t="s">
        <v>165</v>
      </c>
      <c r="H76" s="7">
        <v>33523</v>
      </c>
      <c r="I76" s="2">
        <v>11468</v>
      </c>
      <c r="J76" t="str">
        <f>VLOOKUP(I76,Lager!$A$5:$C$139,3,FALSE)</f>
        <v>MountainCross MC5</v>
      </c>
    </row>
    <row r="77" spans="1:10" x14ac:dyDescent="0.25">
      <c r="A77" s="5" t="s">
        <v>25</v>
      </c>
      <c r="B77" s="6" t="s">
        <v>226</v>
      </c>
      <c r="C77" s="6" t="s">
        <v>227</v>
      </c>
      <c r="D77" s="6" t="s">
        <v>228</v>
      </c>
      <c r="E77" s="6">
        <v>6010</v>
      </c>
      <c r="F77" s="6" t="s">
        <v>222</v>
      </c>
      <c r="G77" s="8" t="s">
        <v>165</v>
      </c>
      <c r="H77" s="7">
        <v>35802</v>
      </c>
      <c r="I77" s="2">
        <v>11332</v>
      </c>
      <c r="J77" t="str">
        <f>VLOOKUP(I77,Lager!$A$5:$C$139,3,FALSE)</f>
        <v>Mundo</v>
      </c>
    </row>
    <row r="78" spans="1:10" hidden="1" x14ac:dyDescent="0.25">
      <c r="A78" s="5" t="s">
        <v>8</v>
      </c>
      <c r="B78" s="6" t="s">
        <v>196</v>
      </c>
      <c r="C78" s="6" t="s">
        <v>229</v>
      </c>
      <c r="D78" s="6" t="s">
        <v>230</v>
      </c>
      <c r="E78" s="6">
        <v>6010</v>
      </c>
      <c r="F78" s="6" t="s">
        <v>222</v>
      </c>
      <c r="G78" s="8" t="s">
        <v>165</v>
      </c>
      <c r="H78" s="7">
        <v>34624</v>
      </c>
      <c r="I78" s="2">
        <v>11292</v>
      </c>
      <c r="J78" t="str">
        <f>VLOOKUP(I78,Lager!$A$5:$C$139,3,FALSE)</f>
        <v>my Ashanti E 6100</v>
      </c>
    </row>
    <row r="79" spans="1:10" hidden="1" x14ac:dyDescent="0.25">
      <c r="A79" s="5" t="s">
        <v>8</v>
      </c>
      <c r="B79" s="6" t="s">
        <v>231</v>
      </c>
      <c r="C79" s="6" t="s">
        <v>232</v>
      </c>
      <c r="D79" s="6" t="s">
        <v>233</v>
      </c>
      <c r="E79" s="6">
        <v>6010</v>
      </c>
      <c r="F79" s="6" t="s">
        <v>222</v>
      </c>
      <c r="G79" s="8" t="s">
        <v>165</v>
      </c>
      <c r="H79" s="7">
        <v>33768</v>
      </c>
      <c r="I79" s="2">
        <v>11438</v>
      </c>
      <c r="J79" t="str">
        <f>VLOOKUP(I79,Lager!$A$5:$C$139,3,FALSE)</f>
        <v>my Jacobu</v>
      </c>
    </row>
    <row r="80" spans="1:10" hidden="1" x14ac:dyDescent="0.25">
      <c r="A80" s="5" t="s">
        <v>8</v>
      </c>
      <c r="B80" s="6" t="s">
        <v>234</v>
      </c>
      <c r="C80" s="6" t="s">
        <v>235</v>
      </c>
      <c r="D80" s="6" t="s">
        <v>236</v>
      </c>
      <c r="E80" s="6">
        <v>6010</v>
      </c>
      <c r="F80" s="6" t="s">
        <v>222</v>
      </c>
      <c r="G80" s="8" t="s">
        <v>165</v>
      </c>
      <c r="H80" s="7">
        <v>34254</v>
      </c>
      <c r="I80" s="2">
        <v>11296</v>
      </c>
      <c r="J80" t="str">
        <f>VLOOKUP(I80,Lager!$A$5:$C$139,3,FALSE)</f>
        <v>Nam:e2</v>
      </c>
    </row>
    <row r="81" spans="1:10" x14ac:dyDescent="0.25">
      <c r="A81" s="5" t="s">
        <v>25</v>
      </c>
      <c r="B81" s="6" t="s">
        <v>47</v>
      </c>
      <c r="C81" s="6" t="s">
        <v>237</v>
      </c>
      <c r="D81" s="6" t="s">
        <v>238</v>
      </c>
      <c r="E81" s="6">
        <v>6010</v>
      </c>
      <c r="F81" s="6" t="s">
        <v>222</v>
      </c>
      <c r="G81" s="8" t="s">
        <v>165</v>
      </c>
      <c r="H81" s="7">
        <v>35664</v>
      </c>
      <c r="I81" s="2">
        <v>11466</v>
      </c>
      <c r="J81" t="str">
        <f>VLOOKUP(I81,Lager!$A$5:$C$139,3,FALSE)</f>
        <v>Neuron:ON 9</v>
      </c>
    </row>
    <row r="82" spans="1:10" hidden="1" x14ac:dyDescent="0.25">
      <c r="A82" s="5" t="s">
        <v>25</v>
      </c>
      <c r="B82" s="6" t="s">
        <v>239</v>
      </c>
      <c r="C82" s="6" t="s">
        <v>240</v>
      </c>
      <c r="D82" s="6" t="s">
        <v>241</v>
      </c>
      <c r="E82" s="6">
        <v>6010</v>
      </c>
      <c r="F82" s="6" t="s">
        <v>222</v>
      </c>
      <c r="G82" s="8" t="s">
        <v>165</v>
      </c>
      <c r="H82" s="7">
        <v>33993</v>
      </c>
      <c r="I82" s="2">
        <v>11508</v>
      </c>
      <c r="J82" t="str">
        <f>VLOOKUP(I82,Lager!$A$5:$C$139,3,FALSE)</f>
        <v>No Pogo F3600i</v>
      </c>
    </row>
    <row r="83" spans="1:10" x14ac:dyDescent="0.25">
      <c r="A83" s="5" t="s">
        <v>25</v>
      </c>
      <c r="B83" s="6" t="s">
        <v>242</v>
      </c>
      <c r="C83" s="6" t="s">
        <v>189</v>
      </c>
      <c r="D83" s="6" t="s">
        <v>243</v>
      </c>
      <c r="E83" s="6">
        <v>6010</v>
      </c>
      <c r="F83" s="6" t="s">
        <v>222</v>
      </c>
      <c r="G83" s="8" t="s">
        <v>165</v>
      </c>
      <c r="H83" s="7">
        <v>35475</v>
      </c>
      <c r="I83" s="2">
        <v>11280</v>
      </c>
      <c r="J83" t="str">
        <f>VLOOKUP(I83,Lager!$A$5:$C$139,3,FALSE)</f>
        <v>Opal+</v>
      </c>
    </row>
    <row r="84" spans="1:10" hidden="1" x14ac:dyDescent="0.25">
      <c r="A84" s="5" t="s">
        <v>25</v>
      </c>
      <c r="B84" s="6" t="s">
        <v>244</v>
      </c>
      <c r="C84" s="6" t="s">
        <v>245</v>
      </c>
      <c r="D84" s="6" t="s">
        <v>246</v>
      </c>
      <c r="E84" s="6">
        <v>6010</v>
      </c>
      <c r="F84" s="6" t="s">
        <v>222</v>
      </c>
      <c r="G84" s="8" t="s">
        <v>165</v>
      </c>
      <c r="H84" s="7">
        <v>33506</v>
      </c>
      <c r="I84" s="2">
        <v>11450</v>
      </c>
      <c r="J84" t="str">
        <f>VLOOKUP(I84,Lager!$A$5:$C$139,3,FALSE)</f>
        <v>oPinion-E</v>
      </c>
    </row>
    <row r="85" spans="1:10" hidden="1" x14ac:dyDescent="0.25">
      <c r="A85" s="5" t="s">
        <v>25</v>
      </c>
      <c r="B85" s="6" t="s">
        <v>84</v>
      </c>
      <c r="C85" s="6" t="s">
        <v>65</v>
      </c>
      <c r="D85" s="6" t="s">
        <v>247</v>
      </c>
      <c r="E85" s="6">
        <v>6010</v>
      </c>
      <c r="F85" s="6" t="s">
        <v>222</v>
      </c>
      <c r="G85" s="8" t="s">
        <v>165</v>
      </c>
      <c r="H85" s="7">
        <v>33235</v>
      </c>
      <c r="I85" s="2">
        <v>11418</v>
      </c>
      <c r="J85" t="str">
        <f>VLOOKUP(I85,Lager!$A$5:$C$139,3,FALSE)</f>
        <v>Pasero SUV I-20</v>
      </c>
    </row>
    <row r="86" spans="1:10" hidden="1" x14ac:dyDescent="0.25">
      <c r="A86" s="5" t="s">
        <v>8</v>
      </c>
      <c r="B86" s="6" t="s">
        <v>248</v>
      </c>
      <c r="C86" s="6" t="s">
        <v>37</v>
      </c>
      <c r="D86" s="6" t="s">
        <v>249</v>
      </c>
      <c r="E86" s="6">
        <v>6010</v>
      </c>
      <c r="F86" s="6" t="s">
        <v>222</v>
      </c>
      <c r="G86" s="8" t="s">
        <v>165</v>
      </c>
      <c r="H86" s="7">
        <v>34818</v>
      </c>
      <c r="I86" s="2">
        <v>11410</v>
      </c>
      <c r="J86" t="str">
        <f>VLOOKUP(I86,Lager!$A$5:$C$139,3,FALSE)</f>
        <v>Pathlite:ON 7</v>
      </c>
    </row>
    <row r="87" spans="1:10" hidden="1" x14ac:dyDescent="0.25">
      <c r="A87" s="5" t="s">
        <v>8</v>
      </c>
      <c r="B87" s="6" t="s">
        <v>250</v>
      </c>
      <c r="C87" s="6" t="s">
        <v>37</v>
      </c>
      <c r="D87" s="6" t="s">
        <v>251</v>
      </c>
      <c r="E87" s="6">
        <v>6010</v>
      </c>
      <c r="F87" s="6" t="s">
        <v>222</v>
      </c>
      <c r="G87" s="8" t="s">
        <v>165</v>
      </c>
      <c r="H87" s="7">
        <v>35432</v>
      </c>
      <c r="I87" s="2">
        <v>11376</v>
      </c>
      <c r="J87" t="str">
        <f>VLOOKUP(I87,Lager!$A$5:$C$139,3,FALSE)</f>
        <v>Powertrip Evo 1.1+ ST</v>
      </c>
    </row>
    <row r="88" spans="1:10" x14ac:dyDescent="0.25">
      <c r="A88" s="5" t="s">
        <v>25</v>
      </c>
      <c r="B88" s="6" t="s">
        <v>252</v>
      </c>
      <c r="C88" s="6" t="s">
        <v>253</v>
      </c>
      <c r="D88" s="6" t="s">
        <v>254</v>
      </c>
      <c r="E88" s="6">
        <v>6010</v>
      </c>
      <c r="F88" s="6" t="s">
        <v>222</v>
      </c>
      <c r="G88" s="8" t="s">
        <v>165</v>
      </c>
      <c r="H88" s="7">
        <v>35691</v>
      </c>
      <c r="I88" s="2">
        <v>11428</v>
      </c>
      <c r="J88" t="str">
        <f>VLOOKUP(I88,Lager!$A$5:$C$139,3,FALSE)</f>
        <v>Powerwolf Evo 1.1+ SM ST</v>
      </c>
    </row>
    <row r="89" spans="1:10" hidden="1" x14ac:dyDescent="0.25">
      <c r="A89" s="5" t="s">
        <v>8</v>
      </c>
      <c r="B89" s="6" t="s">
        <v>255</v>
      </c>
      <c r="C89" s="6" t="s">
        <v>40</v>
      </c>
      <c r="D89" s="6" t="s">
        <v>256</v>
      </c>
      <c r="E89" s="6">
        <v>6010</v>
      </c>
      <c r="F89" s="6" t="s">
        <v>222</v>
      </c>
      <c r="G89" s="8" t="s">
        <v>165</v>
      </c>
      <c r="H89" s="7">
        <v>33935</v>
      </c>
      <c r="I89" s="2">
        <v>11300</v>
      </c>
      <c r="J89" t="str">
        <f>VLOOKUP(I89,Lager!$A$5:$C$139,3,FALSE)</f>
        <v>Precede:ON CF 9</v>
      </c>
    </row>
    <row r="90" spans="1:10" hidden="1" x14ac:dyDescent="0.25">
      <c r="A90" s="5" t="s">
        <v>8</v>
      </c>
      <c r="B90" s="6" t="s">
        <v>257</v>
      </c>
      <c r="C90" s="6" t="s">
        <v>258</v>
      </c>
      <c r="D90" s="6" t="s">
        <v>259</v>
      </c>
      <c r="E90" s="6">
        <v>6010</v>
      </c>
      <c r="F90" s="6" t="s">
        <v>222</v>
      </c>
      <c r="G90" s="8" t="s">
        <v>165</v>
      </c>
      <c r="H90" s="7">
        <v>33371</v>
      </c>
      <c r="I90" s="2">
        <v>11272</v>
      </c>
      <c r="J90" t="str">
        <f>VLOOKUP(I90,Lager!$A$5:$C$139,3,FALSE)</f>
        <v>Premium Q MN8 Belt</v>
      </c>
    </row>
    <row r="91" spans="1:10" hidden="1" x14ac:dyDescent="0.25">
      <c r="A91" s="5" t="s">
        <v>8</v>
      </c>
      <c r="B91" s="6" t="s">
        <v>260</v>
      </c>
      <c r="C91" s="6" t="s">
        <v>54</v>
      </c>
      <c r="D91" s="6" t="s">
        <v>261</v>
      </c>
      <c r="E91" s="6">
        <v>6010</v>
      </c>
      <c r="F91" s="6" t="s">
        <v>222</v>
      </c>
      <c r="G91" s="8" t="s">
        <v>165</v>
      </c>
      <c r="H91" s="7">
        <v>33163</v>
      </c>
      <c r="I91" s="2">
        <v>11388</v>
      </c>
      <c r="J91" t="str">
        <f>VLOOKUP(I91,Lager!$A$5:$C$139,3,FALSE)</f>
        <v>Preston Premium</v>
      </c>
    </row>
    <row r="92" spans="1:10" hidden="1" x14ac:dyDescent="0.25">
      <c r="A92" s="5" t="s">
        <v>8</v>
      </c>
      <c r="B92" s="6" t="s">
        <v>262</v>
      </c>
      <c r="C92" s="6" t="s">
        <v>263</v>
      </c>
      <c r="D92" s="6" t="s">
        <v>264</v>
      </c>
      <c r="E92" s="6">
        <v>6010</v>
      </c>
      <c r="F92" s="6" t="s">
        <v>222</v>
      </c>
      <c r="G92" s="8" t="s">
        <v>165</v>
      </c>
      <c r="H92" s="7">
        <v>33617</v>
      </c>
      <c r="I92" s="2">
        <v>11354</v>
      </c>
      <c r="J92" t="str">
        <f>VLOOKUP(I92,Lager!$A$5:$C$139,3,FALSE)</f>
        <v>Quadriga CX10</v>
      </c>
    </row>
    <row r="93" spans="1:10" hidden="1" x14ac:dyDescent="0.25">
      <c r="A93" s="5" t="s">
        <v>8</v>
      </c>
      <c r="B93" s="6" t="s">
        <v>265</v>
      </c>
      <c r="C93" s="6" t="s">
        <v>266</v>
      </c>
      <c r="D93" s="6" t="s">
        <v>267</v>
      </c>
      <c r="E93" s="6">
        <v>6010</v>
      </c>
      <c r="F93" s="6" t="s">
        <v>222</v>
      </c>
      <c r="G93" s="8" t="s">
        <v>165</v>
      </c>
      <c r="H93" s="7">
        <v>34638</v>
      </c>
      <c r="I93" s="2">
        <v>11394</v>
      </c>
      <c r="J93" t="str">
        <f>VLOOKUP(I93,Lager!$A$5:$C$139,3,FALSE)</f>
        <v>Quadriga Duo CX5</v>
      </c>
    </row>
    <row r="94" spans="1:10" hidden="1" x14ac:dyDescent="0.25">
      <c r="A94" s="5" t="s">
        <v>25</v>
      </c>
      <c r="B94" s="6" t="s">
        <v>268</v>
      </c>
      <c r="C94" s="6" t="s">
        <v>269</v>
      </c>
      <c r="D94" s="6" t="s">
        <v>270</v>
      </c>
      <c r="E94" s="6">
        <v>6010</v>
      </c>
      <c r="F94" s="6" t="s">
        <v>222</v>
      </c>
      <c r="G94" s="8" t="s">
        <v>165</v>
      </c>
      <c r="H94" s="7">
        <v>34284</v>
      </c>
      <c r="I94" s="2">
        <v>11518</v>
      </c>
      <c r="J94" t="str">
        <f>VLOOKUP(I94,Lager!$A$5:$C$139,3,FALSE)</f>
        <v>R.E 375 Pro</v>
      </c>
    </row>
    <row r="95" spans="1:10" hidden="1" x14ac:dyDescent="0.25">
      <c r="A95" s="5" t="s">
        <v>8</v>
      </c>
      <c r="B95" s="6" t="s">
        <v>271</v>
      </c>
      <c r="C95" s="6" t="s">
        <v>272</v>
      </c>
      <c r="D95" s="6" t="s">
        <v>273</v>
      </c>
      <c r="E95" s="6">
        <v>6010</v>
      </c>
      <c r="F95" s="6" t="s">
        <v>222</v>
      </c>
      <c r="G95" s="8" t="s">
        <v>165</v>
      </c>
      <c r="H95" s="7">
        <v>34762</v>
      </c>
      <c r="I95" s="2">
        <v>11520</v>
      </c>
      <c r="J95" t="str">
        <f>VLOOKUP(I95,Lager!$A$5:$C$139,3,FALSE)</f>
        <v>Ransom eRide 910</v>
      </c>
    </row>
    <row r="96" spans="1:10" hidden="1" x14ac:dyDescent="0.25">
      <c r="A96" s="5" t="s">
        <v>8</v>
      </c>
      <c r="B96" s="6" t="s">
        <v>39</v>
      </c>
      <c r="C96" s="6" t="s">
        <v>274</v>
      </c>
      <c r="D96" s="6" t="s">
        <v>275</v>
      </c>
      <c r="E96" s="6">
        <v>6010</v>
      </c>
      <c r="F96" s="6" t="s">
        <v>222</v>
      </c>
      <c r="G96" s="8" t="s">
        <v>165</v>
      </c>
      <c r="H96" s="7">
        <v>34079</v>
      </c>
      <c r="I96" s="2">
        <v>11342</v>
      </c>
      <c r="J96" t="str">
        <f>VLOOKUP(I96,Lager!$A$5:$C$139,3,FALSE)</f>
        <v>Richmond</v>
      </c>
    </row>
    <row r="97" spans="1:10" x14ac:dyDescent="0.25">
      <c r="A97" s="5" t="s">
        <v>25</v>
      </c>
      <c r="B97" s="6" t="s">
        <v>276</v>
      </c>
      <c r="C97" s="6" t="s">
        <v>277</v>
      </c>
      <c r="D97" s="6" t="s">
        <v>278</v>
      </c>
      <c r="E97" s="6">
        <v>6010</v>
      </c>
      <c r="F97" s="6" t="s">
        <v>222</v>
      </c>
      <c r="G97" s="8" t="s">
        <v>165</v>
      </c>
      <c r="H97" s="7">
        <v>34722</v>
      </c>
      <c r="I97" s="2">
        <v>11306</v>
      </c>
      <c r="J97" t="str">
        <f>VLOOKUP(I97,Lager!$A$5:$C$139,3,FALSE)</f>
        <v>Rob Fold R5</v>
      </c>
    </row>
    <row r="98" spans="1:10" x14ac:dyDescent="0.25">
      <c r="A98" s="5" t="s">
        <v>25</v>
      </c>
      <c r="B98" s="6" t="s">
        <v>279</v>
      </c>
      <c r="C98" s="6" t="s">
        <v>280</v>
      </c>
      <c r="D98" s="6" t="s">
        <v>281</v>
      </c>
      <c r="E98" s="6">
        <v>6010</v>
      </c>
      <c r="F98" s="6" t="s">
        <v>222</v>
      </c>
      <c r="G98" s="8" t="s">
        <v>165</v>
      </c>
      <c r="H98" s="7">
        <v>35346</v>
      </c>
      <c r="I98" s="2">
        <v>11294</v>
      </c>
      <c r="J98" t="str">
        <f>VLOOKUP(I98,Lager!$A$5:$C$139,3,FALSE)</f>
        <v>Rush/Cty Step-Thru</v>
      </c>
    </row>
    <row r="99" spans="1:10" hidden="1" x14ac:dyDescent="0.25">
      <c r="A99" s="5" t="s">
        <v>8</v>
      </c>
      <c r="B99" s="6" t="s">
        <v>282</v>
      </c>
      <c r="C99" s="6" t="s">
        <v>181</v>
      </c>
      <c r="D99" s="6" t="s">
        <v>283</v>
      </c>
      <c r="E99" s="6">
        <v>6010</v>
      </c>
      <c r="F99" s="6" t="s">
        <v>222</v>
      </c>
      <c r="G99" s="8" t="s">
        <v>165</v>
      </c>
      <c r="H99" s="7">
        <v>33181</v>
      </c>
      <c r="I99" s="2">
        <v>11506</v>
      </c>
      <c r="J99" t="str">
        <f>VLOOKUP(I99,Lager!$A$5:$C$139,3,FALSE)</f>
        <v>Samedi 27 Wide 6</v>
      </c>
    </row>
    <row r="100" spans="1:10" hidden="1" x14ac:dyDescent="0.25">
      <c r="A100" s="5" t="s">
        <v>25</v>
      </c>
      <c r="B100" s="6" t="s">
        <v>284</v>
      </c>
      <c r="C100" s="6" t="s">
        <v>285</v>
      </c>
      <c r="D100" s="6" t="s">
        <v>286</v>
      </c>
      <c r="E100" s="6">
        <v>6010</v>
      </c>
      <c r="F100" s="6" t="s">
        <v>222</v>
      </c>
      <c r="G100" s="8" t="s">
        <v>165</v>
      </c>
      <c r="H100" s="7">
        <v>33343</v>
      </c>
      <c r="I100" s="2">
        <v>11454</v>
      </c>
      <c r="J100" t="str">
        <f>VLOOKUP(I100,Lager!$A$5:$C$139,3,FALSE)</f>
        <v>Scorpion fs 26</v>
      </c>
    </row>
    <row r="101" spans="1:10" hidden="1" x14ac:dyDescent="0.25">
      <c r="A101" s="5" t="s">
        <v>8</v>
      </c>
      <c r="B101" s="6" t="s">
        <v>287</v>
      </c>
      <c r="C101" s="6" t="s">
        <v>288</v>
      </c>
      <c r="D101" s="6" t="s">
        <v>289</v>
      </c>
      <c r="E101" s="6">
        <v>6010</v>
      </c>
      <c r="F101" s="6" t="s">
        <v>222</v>
      </c>
      <c r="G101" s="8" t="s">
        <v>165</v>
      </c>
      <c r="H101" s="7">
        <v>34810</v>
      </c>
      <c r="I101" s="2">
        <v>11326</v>
      </c>
      <c r="J101" t="str">
        <f>VLOOKUP(I101,Lager!$A$5:$C$139,3,FALSE)</f>
        <v>Scorpion fs 26 S-Pedelec</v>
      </c>
    </row>
    <row r="102" spans="1:10" x14ac:dyDescent="0.25">
      <c r="A102" s="5" t="s">
        <v>25</v>
      </c>
      <c r="B102" s="6" t="s">
        <v>290</v>
      </c>
      <c r="C102" s="6" t="s">
        <v>95</v>
      </c>
      <c r="D102" s="6" t="s">
        <v>291</v>
      </c>
      <c r="E102" s="6">
        <v>6010</v>
      </c>
      <c r="F102" s="6" t="s">
        <v>222</v>
      </c>
      <c r="G102" s="8" t="s">
        <v>165</v>
      </c>
      <c r="H102" s="7">
        <v>35872</v>
      </c>
      <c r="I102" s="2">
        <v>11284</v>
      </c>
      <c r="J102" t="str">
        <f>VLOOKUP(I102,Lager!$A$5:$C$139,3,FALSE)</f>
        <v>SD3 Urban</v>
      </c>
    </row>
    <row r="103" spans="1:10" hidden="1" x14ac:dyDescent="0.25">
      <c r="A103" s="5" t="s">
        <v>25</v>
      </c>
      <c r="B103" s="6" t="s">
        <v>292</v>
      </c>
      <c r="C103" s="6" t="s">
        <v>293</v>
      </c>
      <c r="D103" s="6" t="s">
        <v>294</v>
      </c>
      <c r="E103" s="6">
        <v>6010</v>
      </c>
      <c r="F103" s="6" t="s">
        <v>222</v>
      </c>
      <c r="G103" s="8" t="s">
        <v>165</v>
      </c>
      <c r="H103" s="7">
        <v>34405</v>
      </c>
      <c r="I103" s="2">
        <v>11444</v>
      </c>
      <c r="J103" t="str">
        <f>VLOOKUP(I103,Lager!$A$5:$C$139,3,FALSE)</f>
        <v>Sengo Pmax XT12</v>
      </c>
    </row>
    <row r="104" spans="1:10" hidden="1" x14ac:dyDescent="0.25">
      <c r="A104" s="5" t="s">
        <v>8</v>
      </c>
      <c r="B104" s="6" t="s">
        <v>295</v>
      </c>
      <c r="C104" s="6" t="s">
        <v>296</v>
      </c>
      <c r="D104" s="6" t="s">
        <v>297</v>
      </c>
      <c r="E104" s="6">
        <v>6010</v>
      </c>
      <c r="F104" s="6" t="s">
        <v>222</v>
      </c>
      <c r="G104" s="8" t="s">
        <v>165</v>
      </c>
      <c r="H104" s="7">
        <v>34812</v>
      </c>
      <c r="I104" s="2">
        <v>11288</v>
      </c>
      <c r="J104" t="str">
        <f>VLOOKUP(I104,Lager!$A$5:$C$139,3,FALSE)</f>
        <v>Silence eRide 30 Lady</v>
      </c>
    </row>
    <row r="105" spans="1:10" hidden="1" x14ac:dyDescent="0.25">
      <c r="A105" s="5" t="s">
        <v>25</v>
      </c>
      <c r="B105" s="6" t="s">
        <v>298</v>
      </c>
      <c r="C105" s="6" t="s">
        <v>299</v>
      </c>
      <c r="D105" s="6" t="s">
        <v>300</v>
      </c>
      <c r="E105" s="6">
        <v>6010</v>
      </c>
      <c r="F105" s="6" t="s">
        <v>222</v>
      </c>
      <c r="G105" s="8" t="s">
        <v>165</v>
      </c>
      <c r="H105" s="7">
        <v>33125</v>
      </c>
      <c r="I105" s="2">
        <v>11260</v>
      </c>
      <c r="J105" t="str">
        <f>VLOOKUP(I105,Lager!$A$5:$C$139,3,FALSE)</f>
        <v>Sinus iX10</v>
      </c>
    </row>
    <row r="106" spans="1:10" x14ac:dyDescent="0.25">
      <c r="A106" s="5" t="s">
        <v>25</v>
      </c>
      <c r="B106" s="6" t="s">
        <v>301</v>
      </c>
      <c r="C106" s="6" t="s">
        <v>302</v>
      </c>
      <c r="D106" s="6" t="s">
        <v>303</v>
      </c>
      <c r="E106" s="6">
        <v>6010</v>
      </c>
      <c r="F106" s="6" t="s">
        <v>222</v>
      </c>
      <c r="G106" s="8" t="s">
        <v>165</v>
      </c>
      <c r="H106" s="7">
        <v>34821</v>
      </c>
      <c r="I106" s="2">
        <v>11492</v>
      </c>
      <c r="J106" t="str">
        <f>VLOOKUP(I106,Lager!$A$5:$C$139,3,FALSE)</f>
        <v>SL-E</v>
      </c>
    </row>
    <row r="107" spans="1:10" hidden="1" x14ac:dyDescent="0.25">
      <c r="A107" s="5" t="s">
        <v>8</v>
      </c>
      <c r="B107" s="6" t="s">
        <v>304</v>
      </c>
      <c r="C107" s="6" t="s">
        <v>305</v>
      </c>
      <c r="D107" s="6" t="s">
        <v>306</v>
      </c>
      <c r="E107" s="6">
        <v>6014</v>
      </c>
      <c r="F107" s="6" t="s">
        <v>307</v>
      </c>
      <c r="G107" s="8" t="s">
        <v>165</v>
      </c>
      <c r="H107" s="7">
        <v>33721</v>
      </c>
      <c r="I107" s="2">
        <v>11498</v>
      </c>
      <c r="J107" t="str">
        <f>VLOOKUP(I107,Lager!$A$5:$C$139,3,FALSE)</f>
        <v>Speedfox AMP AL Two</v>
      </c>
    </row>
    <row r="108" spans="1:10" hidden="1" x14ac:dyDescent="0.25">
      <c r="A108" s="5" t="s">
        <v>8</v>
      </c>
      <c r="B108" s="6" t="s">
        <v>308</v>
      </c>
      <c r="C108" s="6" t="s">
        <v>309</v>
      </c>
      <c r="D108" s="6" t="s">
        <v>310</v>
      </c>
      <c r="E108" s="6">
        <v>6014</v>
      </c>
      <c r="F108" s="6" t="s">
        <v>307</v>
      </c>
      <c r="G108" s="8" t="s">
        <v>165</v>
      </c>
      <c r="H108" s="7">
        <v>34871</v>
      </c>
      <c r="I108" s="2">
        <v>11322</v>
      </c>
      <c r="J108" t="str">
        <f>VLOOKUP(I108,Lager!$A$5:$C$139,3,FALSE)</f>
        <v>ST2 Launch Edition</v>
      </c>
    </row>
    <row r="109" spans="1:10" hidden="1" x14ac:dyDescent="0.25">
      <c r="A109" s="5" t="s">
        <v>8</v>
      </c>
      <c r="B109" s="6" t="s">
        <v>311</v>
      </c>
      <c r="C109" s="6" t="s">
        <v>263</v>
      </c>
      <c r="D109" s="6" t="s">
        <v>312</v>
      </c>
      <c r="E109" s="6">
        <v>6014</v>
      </c>
      <c r="F109" s="6" t="s">
        <v>307</v>
      </c>
      <c r="G109" s="8" t="s">
        <v>165</v>
      </c>
      <c r="H109" s="7">
        <v>33340</v>
      </c>
      <c r="I109" s="2">
        <v>11502</v>
      </c>
      <c r="J109" t="str">
        <f>VLOOKUP(I109,Lager!$A$5:$C$139,3,FALSE)</f>
        <v>Stance E+ 0 Pro</v>
      </c>
    </row>
    <row r="110" spans="1:10" hidden="1" x14ac:dyDescent="0.25">
      <c r="A110" s="5" t="s">
        <v>8</v>
      </c>
      <c r="B110" s="6" t="s">
        <v>313</v>
      </c>
      <c r="C110" s="6" t="s">
        <v>314</v>
      </c>
      <c r="D110" s="6" t="s">
        <v>315</v>
      </c>
      <c r="E110" s="6">
        <v>6014</v>
      </c>
      <c r="F110" s="6" t="s">
        <v>307</v>
      </c>
      <c r="G110" s="8" t="s">
        <v>165</v>
      </c>
      <c r="H110" s="7">
        <v>35085</v>
      </c>
      <c r="I110" s="2">
        <v>11404</v>
      </c>
      <c r="J110" t="str">
        <f>VLOOKUP(I110,Lager!$A$5:$C$139,3,FALSE)</f>
        <v>Sub 2.0</v>
      </c>
    </row>
    <row r="111" spans="1:10" hidden="1" x14ac:dyDescent="0.25">
      <c r="A111" s="5" t="s">
        <v>25</v>
      </c>
      <c r="B111" s="6" t="s">
        <v>316</v>
      </c>
      <c r="C111" s="6" t="s">
        <v>98</v>
      </c>
      <c r="D111" s="6" t="s">
        <v>317</v>
      </c>
      <c r="E111" s="6">
        <v>6014</v>
      </c>
      <c r="F111" s="6" t="s">
        <v>307</v>
      </c>
      <c r="G111" s="8" t="s">
        <v>165</v>
      </c>
      <c r="H111" s="7">
        <v>33837</v>
      </c>
      <c r="I111" s="2">
        <v>11436</v>
      </c>
      <c r="J111" t="str">
        <f>VLOOKUP(I111,Lager!$A$5:$C$139,3,FALSE)</f>
        <v>Sub 6.0 FS</v>
      </c>
    </row>
    <row r="112" spans="1:10" hidden="1" x14ac:dyDescent="0.25">
      <c r="A112" s="5" t="s">
        <v>8</v>
      </c>
      <c r="B112" s="6" t="s">
        <v>318</v>
      </c>
      <c r="C112" s="6" t="s">
        <v>159</v>
      </c>
      <c r="D112" s="6" t="s">
        <v>319</v>
      </c>
      <c r="E112" s="6">
        <v>6014</v>
      </c>
      <c r="F112" s="6" t="s">
        <v>307</v>
      </c>
      <c r="G112" s="8" t="s">
        <v>165</v>
      </c>
      <c r="H112" s="7">
        <v>33328</v>
      </c>
      <c r="I112" s="2">
        <v>11362</v>
      </c>
      <c r="J112" t="str">
        <f>VLOOKUP(I112,Lager!$A$5:$C$139,3,FALSE)</f>
        <v>SubSport eRIDE 10</v>
      </c>
    </row>
    <row r="113" spans="1:10" hidden="1" x14ac:dyDescent="0.25">
      <c r="A113" s="5" t="s">
        <v>8</v>
      </c>
      <c r="B113" s="6" t="s">
        <v>320</v>
      </c>
      <c r="C113" s="6" t="s">
        <v>321</v>
      </c>
      <c r="D113" s="6" t="s">
        <v>322</v>
      </c>
      <c r="E113" s="6">
        <v>6015</v>
      </c>
      <c r="F113" s="6" t="s">
        <v>323</v>
      </c>
      <c r="G113" s="8" t="s">
        <v>165</v>
      </c>
      <c r="H113" s="7">
        <v>34459</v>
      </c>
      <c r="I113" s="2">
        <v>11496</v>
      </c>
      <c r="J113" t="str">
        <f>VLOOKUP(I113,Lager!$A$5:$C$139,3,FALSE)</f>
        <v>SuperSix Evo Neo 1</v>
      </c>
    </row>
    <row r="114" spans="1:10" x14ac:dyDescent="0.25">
      <c r="A114" s="5" t="s">
        <v>25</v>
      </c>
      <c r="B114" s="6" t="s">
        <v>324</v>
      </c>
      <c r="C114" s="6" t="s">
        <v>224</v>
      </c>
      <c r="D114" s="6" t="s">
        <v>325</v>
      </c>
      <c r="E114" s="6">
        <v>6020</v>
      </c>
      <c r="F114" s="6" t="s">
        <v>326</v>
      </c>
      <c r="G114" s="8" t="s">
        <v>165</v>
      </c>
      <c r="H114" s="7">
        <v>35544</v>
      </c>
      <c r="I114" s="2">
        <v>11482</v>
      </c>
      <c r="J114" t="str">
        <f>VLOOKUP(I114,Lager!$A$5:$C$139,3,FALSE)</f>
        <v>S-Works Turbo Levo SL</v>
      </c>
    </row>
    <row r="115" spans="1:10" hidden="1" x14ac:dyDescent="0.25">
      <c r="A115" s="5" t="s">
        <v>8</v>
      </c>
      <c r="B115" s="6" t="s">
        <v>36</v>
      </c>
      <c r="C115" s="6" t="s">
        <v>327</v>
      </c>
      <c r="D115" s="6" t="s">
        <v>328</v>
      </c>
      <c r="E115" s="6">
        <v>6020</v>
      </c>
      <c r="F115" s="6" t="s">
        <v>326</v>
      </c>
      <c r="G115" s="8" t="s">
        <v>165</v>
      </c>
      <c r="H115" s="7">
        <v>34035</v>
      </c>
      <c r="I115" s="2">
        <v>11384</v>
      </c>
      <c r="J115" t="str">
        <f>VLOOKUP(I115,Lager!$A$5:$C$139,3,FALSE)</f>
        <v>Tesoro Neo X2</v>
      </c>
    </row>
    <row r="116" spans="1:10" hidden="1" x14ac:dyDescent="0.25">
      <c r="A116" s="5" t="s">
        <v>8</v>
      </c>
      <c r="B116" s="6" t="s">
        <v>329</v>
      </c>
      <c r="C116" s="6" t="s">
        <v>330</v>
      </c>
      <c r="D116" s="6" t="s">
        <v>331</v>
      </c>
      <c r="E116" s="6">
        <v>6020</v>
      </c>
      <c r="F116" s="6" t="s">
        <v>326</v>
      </c>
      <c r="G116" s="8" t="s">
        <v>165</v>
      </c>
      <c r="H116" s="7">
        <v>33947</v>
      </c>
      <c r="I116" s="2">
        <v>11500</v>
      </c>
      <c r="J116" t="str">
        <f>VLOOKUP(I116,Lager!$A$5:$C$139,3,FALSE)</f>
        <v>Thron2 6.9</v>
      </c>
    </row>
    <row r="117" spans="1:10" hidden="1" x14ac:dyDescent="0.25">
      <c r="A117" s="5" t="s">
        <v>8</v>
      </c>
      <c r="B117" s="6" t="s">
        <v>332</v>
      </c>
      <c r="C117" s="6" t="s">
        <v>263</v>
      </c>
      <c r="D117" s="6" t="s">
        <v>333</v>
      </c>
      <c r="E117" s="6">
        <v>6020</v>
      </c>
      <c r="F117" s="6" t="s">
        <v>326</v>
      </c>
      <c r="G117" s="8" t="s">
        <v>165</v>
      </c>
      <c r="H117" s="7">
        <v>33296</v>
      </c>
      <c r="I117" s="2">
        <v>11522</v>
      </c>
      <c r="J117" t="str">
        <f>VLOOKUP(I117,Lager!$A$5:$C$139,3,FALSE)</f>
        <v>TK01</v>
      </c>
    </row>
    <row r="118" spans="1:10" hidden="1" x14ac:dyDescent="0.25">
      <c r="A118" s="5" t="s">
        <v>8</v>
      </c>
      <c r="B118" s="6" t="s">
        <v>334</v>
      </c>
      <c r="C118" s="6" t="s">
        <v>263</v>
      </c>
      <c r="D118" s="6" t="s">
        <v>335</v>
      </c>
      <c r="E118" s="6">
        <v>6020</v>
      </c>
      <c r="F118" s="6" t="s">
        <v>326</v>
      </c>
      <c r="G118" s="8" t="s">
        <v>165</v>
      </c>
      <c r="H118" s="7">
        <v>35441</v>
      </c>
      <c r="I118" s="2">
        <v>11490</v>
      </c>
      <c r="J118" t="str">
        <f>VLOOKUP(I118,Lager!$A$5:$C$139,3,FALSE)</f>
        <v>Topstone Neo Carbon 2</v>
      </c>
    </row>
    <row r="119" spans="1:10" hidden="1" x14ac:dyDescent="0.25">
      <c r="A119" s="5" t="s">
        <v>8</v>
      </c>
      <c r="B119" s="6" t="s">
        <v>336</v>
      </c>
      <c r="C119" s="6" t="s">
        <v>337</v>
      </c>
      <c r="D119" s="6" t="s">
        <v>338</v>
      </c>
      <c r="E119" s="6">
        <v>6020</v>
      </c>
      <c r="F119" s="6" t="s">
        <v>326</v>
      </c>
      <c r="G119" s="8" t="s">
        <v>165</v>
      </c>
      <c r="H119" s="7">
        <v>33810</v>
      </c>
      <c r="I119" s="2">
        <v>11488</v>
      </c>
      <c r="J119" t="str">
        <f>VLOOKUP(I119,Lager!$A$5:$C$139,3,FALSE)</f>
        <v>Turbo Creo SL Comp Carbon Evo</v>
      </c>
    </row>
    <row r="120" spans="1:10" hidden="1" x14ac:dyDescent="0.25">
      <c r="A120" s="5" t="s">
        <v>8</v>
      </c>
      <c r="B120" s="6" t="s">
        <v>339</v>
      </c>
      <c r="C120" s="6" t="s">
        <v>337</v>
      </c>
      <c r="D120" s="6" t="s">
        <v>340</v>
      </c>
      <c r="E120" s="6">
        <v>6020</v>
      </c>
      <c r="F120" s="6" t="s">
        <v>326</v>
      </c>
      <c r="G120" s="8" t="s">
        <v>165</v>
      </c>
      <c r="H120" s="7">
        <v>34579</v>
      </c>
      <c r="I120" s="2">
        <v>11512</v>
      </c>
      <c r="J120" t="str">
        <f>VLOOKUP(I120,Lager!$A$5:$C$139,3,FALSE)</f>
        <v>Turbo Levo Expert C</v>
      </c>
    </row>
    <row r="121" spans="1:10" x14ac:dyDescent="0.25">
      <c r="A121" s="5" t="s">
        <v>25</v>
      </c>
      <c r="B121" s="6" t="s">
        <v>341</v>
      </c>
      <c r="C121" s="6" t="s">
        <v>342</v>
      </c>
      <c r="D121" s="6" t="s">
        <v>343</v>
      </c>
      <c r="E121" s="6">
        <v>6020</v>
      </c>
      <c r="F121" s="6" t="s">
        <v>326</v>
      </c>
      <c r="G121" s="8" t="s">
        <v>165</v>
      </c>
      <c r="H121" s="7">
        <v>34794</v>
      </c>
      <c r="I121" s="2">
        <v>11318</v>
      </c>
      <c r="J121" t="str">
        <f>VLOOKUP(I121,Lager!$A$5:$C$139,3,FALSE)</f>
        <v>Turbo Vado 6.0</v>
      </c>
    </row>
    <row r="122" spans="1:10" hidden="1" x14ac:dyDescent="0.25">
      <c r="A122" s="5" t="s">
        <v>8</v>
      </c>
      <c r="B122" s="6" t="s">
        <v>344</v>
      </c>
      <c r="C122" s="6" t="s">
        <v>296</v>
      </c>
      <c r="D122" s="6" t="s">
        <v>345</v>
      </c>
      <c r="E122" s="6">
        <v>6020</v>
      </c>
      <c r="F122" s="6" t="s">
        <v>326</v>
      </c>
      <c r="G122" s="8" t="s">
        <v>165</v>
      </c>
      <c r="H122" s="7">
        <v>35691</v>
      </c>
      <c r="I122" s="2">
        <v>11392</v>
      </c>
      <c r="J122" t="str">
        <f>VLOOKUP(I122,Lager!$A$5:$C$139,3,FALSE)</f>
        <v>Turbo Vado SL 5.0 EQ</v>
      </c>
    </row>
    <row r="123" spans="1:10" hidden="1" x14ac:dyDescent="0.25">
      <c r="A123" s="5" t="s">
        <v>8</v>
      </c>
      <c r="B123" s="6" t="s">
        <v>346</v>
      </c>
      <c r="C123" s="6" t="s">
        <v>266</v>
      </c>
      <c r="D123" s="6" t="s">
        <v>347</v>
      </c>
      <c r="E123" s="6">
        <v>6022</v>
      </c>
      <c r="F123" s="6" t="s">
        <v>348</v>
      </c>
      <c r="G123" s="8" t="s">
        <v>165</v>
      </c>
      <c r="H123" s="7">
        <v>34422</v>
      </c>
      <c r="I123" s="2">
        <v>11442</v>
      </c>
      <c r="J123" t="str">
        <f>VLOOKUP(I123,Lager!$A$5:$C$139,3,FALSE)</f>
        <v>TX22 Cross</v>
      </c>
    </row>
    <row r="124" spans="1:10" x14ac:dyDescent="0.25">
      <c r="A124" s="5" t="s">
        <v>25</v>
      </c>
      <c r="B124" s="6" t="s">
        <v>349</v>
      </c>
      <c r="C124" s="6" t="s">
        <v>350</v>
      </c>
      <c r="D124" s="6" t="s">
        <v>351</v>
      </c>
      <c r="E124" s="6">
        <v>6030</v>
      </c>
      <c r="F124" s="6" t="s">
        <v>352</v>
      </c>
      <c r="G124" s="8" t="s">
        <v>165</v>
      </c>
      <c r="H124" s="7">
        <v>34811</v>
      </c>
      <c r="I124" s="2">
        <v>11268</v>
      </c>
      <c r="J124" t="str">
        <f>VLOOKUP(I124,Lager!$A$5:$C$139,3,FALSE)</f>
        <v>Upstreet 5 7.23 DL</v>
      </c>
    </row>
    <row r="125" spans="1:10" hidden="1" x14ac:dyDescent="0.25">
      <c r="A125" s="5" t="s">
        <v>8</v>
      </c>
      <c r="B125" s="6" t="s">
        <v>353</v>
      </c>
      <c r="C125" s="6" t="s">
        <v>354</v>
      </c>
      <c r="D125" s="6" t="s">
        <v>355</v>
      </c>
      <c r="E125" s="6">
        <v>6030</v>
      </c>
      <c r="F125" s="6" t="s">
        <v>352</v>
      </c>
      <c r="G125" s="8" t="s">
        <v>165</v>
      </c>
      <c r="H125" s="7">
        <v>33164</v>
      </c>
      <c r="I125" s="2">
        <v>11432</v>
      </c>
      <c r="J125" t="str">
        <f>VLOOKUP(I125,Lager!$A$5:$C$139,3,FALSE)</f>
        <v>Urban CTS Crossover</v>
      </c>
    </row>
    <row r="126" spans="1:10" x14ac:dyDescent="0.25">
      <c r="A126" s="5" t="s">
        <v>25</v>
      </c>
      <c r="B126" s="6" t="s">
        <v>356</v>
      </c>
      <c r="C126" s="6" t="s">
        <v>357</v>
      </c>
      <c r="D126" s="6" t="s">
        <v>358</v>
      </c>
      <c r="E126" s="6">
        <v>6045</v>
      </c>
      <c r="F126" s="6" t="s">
        <v>359</v>
      </c>
      <c r="G126" s="8" t="s">
        <v>165</v>
      </c>
      <c r="H126" s="7">
        <v>35157</v>
      </c>
      <c r="I126" s="2">
        <v>11310</v>
      </c>
      <c r="J126" t="str">
        <f>VLOOKUP(I126,Lager!$A$5:$C$139,3,FALSE)</f>
        <v>Urbanicer City E-Bike 20“ 20.ETU.10</v>
      </c>
    </row>
    <row r="127" spans="1:10" hidden="1" x14ac:dyDescent="0.25">
      <c r="A127" s="5" t="s">
        <v>8</v>
      </c>
      <c r="B127" s="6" t="s">
        <v>360</v>
      </c>
      <c r="C127" s="6" t="s">
        <v>235</v>
      </c>
      <c r="D127" s="6" t="s">
        <v>361</v>
      </c>
      <c r="E127" s="6">
        <v>6045</v>
      </c>
      <c r="F127" s="6" t="s">
        <v>359</v>
      </c>
      <c r="G127" s="8" t="s">
        <v>165</v>
      </c>
      <c r="H127" s="7">
        <v>34749</v>
      </c>
      <c r="I127" s="2">
        <v>11308</v>
      </c>
      <c r="J127" t="str">
        <f>VLOOKUP(I127,Lager!$A$5:$C$139,3,FALSE)</f>
        <v>Vektron S10</v>
      </c>
    </row>
    <row r="128" spans="1:10" hidden="1" x14ac:dyDescent="0.25">
      <c r="A128" s="5" t="s">
        <v>8</v>
      </c>
      <c r="B128" s="6" t="s">
        <v>362</v>
      </c>
      <c r="C128" s="6" t="s">
        <v>363</v>
      </c>
      <c r="D128" s="6" t="s">
        <v>364</v>
      </c>
      <c r="E128" s="6">
        <v>6045</v>
      </c>
      <c r="F128" s="6" t="s">
        <v>359</v>
      </c>
      <c r="G128" s="8" t="s">
        <v>165</v>
      </c>
      <c r="H128" s="7">
        <v>34693</v>
      </c>
      <c r="I128" s="2">
        <v>11320</v>
      </c>
      <c r="J128" t="str">
        <f>VLOOKUP(I128,Lager!$A$5:$C$139,3,FALSE)</f>
        <v>Velossi 2.0</v>
      </c>
    </row>
    <row r="129" spans="1:10" hidden="1" x14ac:dyDescent="0.25">
      <c r="A129" s="5" t="s">
        <v>25</v>
      </c>
      <c r="B129" s="6" t="s">
        <v>365</v>
      </c>
      <c r="C129" s="6" t="s">
        <v>366</v>
      </c>
      <c r="D129" s="6" t="s">
        <v>367</v>
      </c>
      <c r="E129" s="6">
        <v>6045</v>
      </c>
      <c r="F129" s="6" t="s">
        <v>359</v>
      </c>
      <c r="G129" s="8" t="s">
        <v>165</v>
      </c>
      <c r="H129" s="7">
        <v>34502</v>
      </c>
      <c r="I129" s="2">
        <v>11286</v>
      </c>
      <c r="J129" t="str">
        <f>VLOOKUP(I129,Lager!$A$5:$C$139,3,FALSE)</f>
        <v>Vitality Eco 10 Nexus 5</v>
      </c>
    </row>
    <row r="130" spans="1:10" hidden="1" x14ac:dyDescent="0.25">
      <c r="A130" s="5" t="s">
        <v>25</v>
      </c>
      <c r="B130" s="6" t="s">
        <v>368</v>
      </c>
      <c r="C130" s="6" t="s">
        <v>369</v>
      </c>
      <c r="D130" s="6" t="s">
        <v>370</v>
      </c>
      <c r="E130" s="6">
        <v>6045</v>
      </c>
      <c r="F130" s="6" t="s">
        <v>359</v>
      </c>
      <c r="G130" s="8" t="s">
        <v>165</v>
      </c>
      <c r="H130" s="7">
        <v>33875</v>
      </c>
      <c r="I130" s="2">
        <v>11420</v>
      </c>
      <c r="J130" t="str">
        <f>VLOOKUP(I130,Lager!$A$5:$C$139,3,FALSE)</f>
        <v>Vitality Eco 10 Sport</v>
      </c>
    </row>
    <row r="131" spans="1:10" hidden="1" x14ac:dyDescent="0.25">
      <c r="A131" s="5" t="s">
        <v>8</v>
      </c>
      <c r="B131" s="6" t="s">
        <v>371</v>
      </c>
      <c r="C131" s="6" t="s">
        <v>372</v>
      </c>
      <c r="D131" s="6" t="s">
        <v>373</v>
      </c>
      <c r="E131" s="6">
        <v>6045</v>
      </c>
      <c r="F131" s="6" t="s">
        <v>359</v>
      </c>
      <c r="G131" s="8" t="s">
        <v>165</v>
      </c>
      <c r="H131" s="7">
        <v>33740</v>
      </c>
      <c r="I131" s="2">
        <v>11324</v>
      </c>
      <c r="J131" t="str">
        <f>VLOOKUP(I131,Lager!$A$5:$C$139,3,FALSE)</f>
        <v>X Speed Alpha</v>
      </c>
    </row>
    <row r="132" spans="1:10" hidden="1" x14ac:dyDescent="0.25">
      <c r="A132" s="5" t="s">
        <v>8</v>
      </c>
      <c r="B132" s="6" t="s">
        <v>374</v>
      </c>
      <c r="C132" s="6" t="s">
        <v>375</v>
      </c>
      <c r="D132" s="6" t="s">
        <v>376</v>
      </c>
      <c r="E132" s="6">
        <v>6045</v>
      </c>
      <c r="F132" s="6" t="s">
        <v>359</v>
      </c>
      <c r="G132" s="8" t="s">
        <v>165</v>
      </c>
      <c r="H132" s="7">
        <v>33282</v>
      </c>
      <c r="I132" s="2">
        <v>11516</v>
      </c>
      <c r="J132" t="str">
        <f>VLOOKUP(I132,Lager!$A$5:$C$139,3,FALSE)</f>
        <v>Xtep Carbon Lynx 6 Pro SE</v>
      </c>
    </row>
    <row r="133" spans="1:10" hidden="1" x14ac:dyDescent="0.25">
      <c r="A133" s="5" t="s">
        <v>8</v>
      </c>
      <c r="B133" s="6" t="s">
        <v>377</v>
      </c>
      <c r="C133" s="6" t="s">
        <v>378</v>
      </c>
      <c r="D133" s="6" t="s">
        <v>379</v>
      </c>
      <c r="E133" s="6">
        <v>6045</v>
      </c>
      <c r="F133" s="6" t="s">
        <v>359</v>
      </c>
      <c r="G133" s="8" t="s">
        <v>165</v>
      </c>
      <c r="H133" s="7">
        <v>35661</v>
      </c>
      <c r="I133" s="2">
        <v>11372</v>
      </c>
      <c r="J133" t="str">
        <f>VLOOKUP(I133,Lager!$A$5:$C$139,3,FALSE)</f>
        <v>Yucatan 12 Pro</v>
      </c>
    </row>
    <row r="134" spans="1:10" hidden="1" x14ac:dyDescent="0.25">
      <c r="A134" s="5" t="s">
        <v>8</v>
      </c>
      <c r="B134" s="6" t="s">
        <v>380</v>
      </c>
      <c r="C134" s="6" t="s">
        <v>154</v>
      </c>
      <c r="D134" s="6" t="s">
        <v>381</v>
      </c>
      <c r="E134" s="6">
        <v>6045</v>
      </c>
      <c r="F134" s="6" t="s">
        <v>359</v>
      </c>
      <c r="G134" s="8" t="s">
        <v>165</v>
      </c>
      <c r="H134" s="7">
        <v>33141</v>
      </c>
      <c r="I134" s="2">
        <v>11348</v>
      </c>
      <c r="J134" t="str">
        <f>VLOOKUP(I134,Lager!$A$5:$C$139,3,FALSE)</f>
        <v>Zing Deluxe+</v>
      </c>
    </row>
    <row r="135" spans="1:10" hidden="1" x14ac:dyDescent="0.25">
      <c r="A135" s="5" t="s">
        <v>8</v>
      </c>
      <c r="B135" s="6" t="s">
        <v>382</v>
      </c>
      <c r="C135" s="6" t="s">
        <v>383</v>
      </c>
      <c r="D135" s="6" t="s">
        <v>384</v>
      </c>
      <c r="E135" s="6">
        <v>6048</v>
      </c>
      <c r="F135" s="6" t="s">
        <v>385</v>
      </c>
      <c r="G135" s="8" t="s">
        <v>165</v>
      </c>
      <c r="H135" s="7">
        <v>34213</v>
      </c>
      <c r="I135" s="2">
        <v>11352</v>
      </c>
      <c r="J135" t="str">
        <f>VLOOKUP(I135,Lager!$A$5:$C$139,3,FALSE)</f>
        <v>Zouma+</v>
      </c>
    </row>
    <row r="136" spans="1:10" hidden="1" x14ac:dyDescent="0.25">
      <c r="A136" s="5" t="s">
        <v>25</v>
      </c>
      <c r="B136" s="6" t="s">
        <v>386</v>
      </c>
      <c r="C136" s="6" t="s">
        <v>169</v>
      </c>
      <c r="D136" s="6" t="s">
        <v>387</v>
      </c>
      <c r="E136" s="6">
        <v>6048</v>
      </c>
      <c r="F136" s="6" t="s">
        <v>385</v>
      </c>
      <c r="G136" s="8" t="s">
        <v>165</v>
      </c>
      <c r="H136" s="7">
        <v>34481</v>
      </c>
      <c r="I136" s="2">
        <v>11446</v>
      </c>
      <c r="J136" t="str">
        <f>VLOOKUP(I136,Lager!$A$5:$C$139,3,FALSE)</f>
        <v>Zugvogel S8 E SUV</v>
      </c>
    </row>
    <row r="137" spans="1:10" hidden="1" x14ac:dyDescent="0.25">
      <c r="A137" s="5" t="s">
        <v>8</v>
      </c>
      <c r="B137" s="6" t="s">
        <v>388</v>
      </c>
      <c r="C137" s="6" t="s">
        <v>10</v>
      </c>
      <c r="D137" s="6" t="s">
        <v>389</v>
      </c>
      <c r="E137" s="6">
        <v>6048</v>
      </c>
      <c r="F137" s="6" t="s">
        <v>385</v>
      </c>
      <c r="G137" s="8" t="s">
        <v>165</v>
      </c>
      <c r="H137" s="7">
        <v>34427</v>
      </c>
      <c r="I137" s="2">
        <v>11460</v>
      </c>
      <c r="J137" t="str">
        <f>VLOOKUP(I137,Lager!$A$5:$C$139,3,FALSE)</f>
        <v>M500 Wild</v>
      </c>
    </row>
    <row r="138" spans="1:10" hidden="1" x14ac:dyDescent="0.25">
      <c r="A138" s="5" t="s">
        <v>25</v>
      </c>
      <c r="B138" s="6" t="s">
        <v>390</v>
      </c>
      <c r="C138" s="6" t="s">
        <v>391</v>
      </c>
      <c r="D138" s="6" t="s">
        <v>392</v>
      </c>
      <c r="E138" s="6">
        <v>6048</v>
      </c>
      <c r="F138" s="6" t="s">
        <v>385</v>
      </c>
      <c r="G138" s="8" t="s">
        <v>165</v>
      </c>
      <c r="H138" s="7">
        <v>34536</v>
      </c>
      <c r="I138" s="2">
        <v>11504</v>
      </c>
      <c r="J138" t="str">
        <f>VLOOKUP(I138,Lager!$A$5:$C$139,3,FALSE)</f>
        <v>Macina Lycan 271</v>
      </c>
    </row>
    <row r="139" spans="1:10" hidden="1" x14ac:dyDescent="0.25">
      <c r="A139" s="5" t="s">
        <v>8</v>
      </c>
      <c r="B139" s="6" t="s">
        <v>393</v>
      </c>
      <c r="C139" s="6" t="s">
        <v>394</v>
      </c>
      <c r="D139" s="9" t="s">
        <v>395</v>
      </c>
      <c r="E139" s="9">
        <v>6048</v>
      </c>
      <c r="F139" s="6" t="s">
        <v>385</v>
      </c>
      <c r="G139" s="8" t="s">
        <v>165</v>
      </c>
      <c r="H139" s="7">
        <v>33665</v>
      </c>
      <c r="I139" s="2">
        <v>11406</v>
      </c>
      <c r="J139" t="str">
        <f>VLOOKUP(I139,Lager!$A$5:$C$139,3,FALSE)</f>
        <v>Macina Sport 630 PTS 51</v>
      </c>
    </row>
    <row r="140" spans="1:10" x14ac:dyDescent="0.25">
      <c r="A140" s="5" t="s">
        <v>25</v>
      </c>
      <c r="B140" s="6" t="s">
        <v>396</v>
      </c>
      <c r="C140" s="6" t="s">
        <v>397</v>
      </c>
      <c r="D140" s="6" t="s">
        <v>398</v>
      </c>
      <c r="E140" s="6">
        <v>6048</v>
      </c>
      <c r="F140" s="6" t="s">
        <v>385</v>
      </c>
      <c r="G140" s="8" t="s">
        <v>165</v>
      </c>
      <c r="H140" s="7">
        <v>35492</v>
      </c>
      <c r="I140" s="2">
        <v>11344</v>
      </c>
      <c r="J140" t="str">
        <f>VLOOKUP(I140,Lager!$A$5:$C$139,3,FALSE)</f>
        <v>Macina Sport P610</v>
      </c>
    </row>
    <row r="141" spans="1:10" hidden="1" x14ac:dyDescent="0.25">
      <c r="A141" s="5" t="s">
        <v>8</v>
      </c>
      <c r="B141" s="6" t="s">
        <v>399</v>
      </c>
      <c r="C141" s="6" t="s">
        <v>400</v>
      </c>
      <c r="D141" s="6" t="s">
        <v>401</v>
      </c>
      <c r="E141" s="6">
        <v>6048</v>
      </c>
      <c r="F141" s="6" t="s">
        <v>385</v>
      </c>
      <c r="G141" s="8" t="s">
        <v>165</v>
      </c>
      <c r="H141" s="7">
        <v>35236</v>
      </c>
      <c r="I141" s="2">
        <v>11346</v>
      </c>
      <c r="J141" t="str">
        <f>VLOOKUP(I141,Lager!$A$5:$C$139,3,FALSE)</f>
        <v>Mandara Deluxe+</v>
      </c>
    </row>
    <row r="142" spans="1:10" hidden="1" x14ac:dyDescent="0.25">
      <c r="A142" s="5" t="s">
        <v>25</v>
      </c>
      <c r="B142" s="6" t="s">
        <v>402</v>
      </c>
      <c r="C142" s="6" t="s">
        <v>403</v>
      </c>
      <c r="D142" s="6" t="s">
        <v>404</v>
      </c>
      <c r="E142" s="6">
        <v>6048</v>
      </c>
      <c r="F142" s="6" t="s">
        <v>385</v>
      </c>
      <c r="G142" s="8" t="s">
        <v>165</v>
      </c>
      <c r="H142" s="7">
        <v>34476</v>
      </c>
      <c r="I142" s="2">
        <v>11290</v>
      </c>
      <c r="J142" t="str">
        <f>VLOOKUP(I142,Lager!$A$5:$C$139,3,FALSE)</f>
        <v>Mavaro Neo 5+</v>
      </c>
    </row>
    <row r="143" spans="1:10" hidden="1" x14ac:dyDescent="0.25">
      <c r="A143" s="5" t="s">
        <v>8</v>
      </c>
      <c r="B143" s="6" t="s">
        <v>405</v>
      </c>
      <c r="C143" s="6" t="s">
        <v>181</v>
      </c>
      <c r="D143" s="6" t="s">
        <v>406</v>
      </c>
      <c r="E143" s="6">
        <v>6048</v>
      </c>
      <c r="F143" s="6" t="s">
        <v>385</v>
      </c>
      <c r="G143" s="8" t="s">
        <v>165</v>
      </c>
      <c r="H143" s="7">
        <v>34439</v>
      </c>
      <c r="I143" s="2">
        <v>11456</v>
      </c>
      <c r="J143" t="str">
        <f>VLOOKUP(I143,Lager!$A$5:$C$139,3,FALSE)</f>
        <v>Montis 6.0i</v>
      </c>
    </row>
    <row r="144" spans="1:10" hidden="1" x14ac:dyDescent="0.25">
      <c r="A144" s="5" t="s">
        <v>8</v>
      </c>
      <c r="B144" s="6" t="s">
        <v>407</v>
      </c>
      <c r="C144" s="6" t="s">
        <v>39</v>
      </c>
      <c r="D144" s="6" t="s">
        <v>408</v>
      </c>
      <c r="E144" s="6">
        <v>6048</v>
      </c>
      <c r="F144" s="6" t="s">
        <v>385</v>
      </c>
      <c r="G144" s="8" t="s">
        <v>165</v>
      </c>
      <c r="H144" s="7">
        <v>34766</v>
      </c>
      <c r="I144" s="2">
        <v>11478</v>
      </c>
      <c r="J144" t="str">
        <f>VLOOKUP(I144,Lager!$A$5:$C$139,3,FALSE)</f>
        <v>Moterra Neo Carbon 1</v>
      </c>
    </row>
    <row r="145" spans="1:10" hidden="1" x14ac:dyDescent="0.25">
      <c r="A145" s="5" t="s">
        <v>8</v>
      </c>
      <c r="B145" s="6" t="s">
        <v>409</v>
      </c>
      <c r="C145" s="6" t="s">
        <v>410</v>
      </c>
      <c r="D145" s="6" t="s">
        <v>411</v>
      </c>
      <c r="E145" s="6">
        <v>6048</v>
      </c>
      <c r="F145" s="6" t="s">
        <v>385</v>
      </c>
      <c r="G145" s="8" t="s">
        <v>165</v>
      </c>
      <c r="H145" s="7">
        <v>33911</v>
      </c>
      <c r="I145" s="2">
        <v>11468</v>
      </c>
      <c r="J145" t="str">
        <f>VLOOKUP(I145,Lager!$A$5:$C$139,3,FALSE)</f>
        <v>MountainCross MC5</v>
      </c>
    </row>
    <row r="146" spans="1:10" hidden="1" x14ac:dyDescent="0.25">
      <c r="A146" s="5" t="s">
        <v>8</v>
      </c>
      <c r="B146" s="6" t="s">
        <v>412</v>
      </c>
      <c r="C146" s="6" t="s">
        <v>413</v>
      </c>
      <c r="D146" s="6" t="s">
        <v>414</v>
      </c>
      <c r="E146" s="6">
        <v>6055</v>
      </c>
      <c r="F146" s="6" t="s">
        <v>415</v>
      </c>
      <c r="G146" s="8" t="s">
        <v>416</v>
      </c>
      <c r="H146" s="7">
        <v>33993</v>
      </c>
      <c r="I146" s="2">
        <v>11332</v>
      </c>
      <c r="J146" t="str">
        <f>VLOOKUP(I146,Lager!$A$5:$C$139,3,FALSE)</f>
        <v>Mundo</v>
      </c>
    </row>
    <row r="147" spans="1:10" hidden="1" x14ac:dyDescent="0.25">
      <c r="A147" s="5" t="s">
        <v>25</v>
      </c>
      <c r="B147" s="6" t="s">
        <v>417</v>
      </c>
      <c r="C147" s="6" t="s">
        <v>418</v>
      </c>
      <c r="D147" s="6" t="s">
        <v>419</v>
      </c>
      <c r="E147" s="6">
        <v>6055</v>
      </c>
      <c r="F147" s="6" t="s">
        <v>415</v>
      </c>
      <c r="G147" s="8" t="s">
        <v>416</v>
      </c>
      <c r="H147" s="7">
        <v>34274</v>
      </c>
      <c r="I147" s="2">
        <v>11292</v>
      </c>
      <c r="J147" t="str">
        <f>VLOOKUP(I147,Lager!$A$5:$C$139,3,FALSE)</f>
        <v>my Ashanti E 6100</v>
      </c>
    </row>
    <row r="148" spans="1:10" hidden="1" x14ac:dyDescent="0.25">
      <c r="A148" s="5" t="s">
        <v>8</v>
      </c>
      <c r="B148" s="6" t="s">
        <v>420</v>
      </c>
      <c r="C148" s="6" t="s">
        <v>421</v>
      </c>
      <c r="D148" s="6" t="s">
        <v>422</v>
      </c>
      <c r="E148" s="6">
        <v>6110</v>
      </c>
      <c r="F148" s="6" t="s">
        <v>423</v>
      </c>
      <c r="G148" s="8" t="s">
        <v>165</v>
      </c>
      <c r="H148" s="7">
        <v>33757</v>
      </c>
      <c r="I148" s="2">
        <v>11438</v>
      </c>
      <c r="J148" t="str">
        <f>VLOOKUP(I148,Lager!$A$5:$C$139,3,FALSE)</f>
        <v>my Jacobu</v>
      </c>
    </row>
    <row r="149" spans="1:10" hidden="1" x14ac:dyDescent="0.25">
      <c r="A149" s="5" t="s">
        <v>8</v>
      </c>
      <c r="B149" s="6" t="s">
        <v>424</v>
      </c>
      <c r="C149" s="6" t="s">
        <v>337</v>
      </c>
      <c r="D149" s="6" t="s">
        <v>425</v>
      </c>
      <c r="E149" s="6">
        <v>6170</v>
      </c>
      <c r="F149" s="6" t="s">
        <v>426</v>
      </c>
      <c r="G149" s="8" t="s">
        <v>165</v>
      </c>
      <c r="H149" s="7">
        <v>34638</v>
      </c>
      <c r="I149" s="2">
        <v>11296</v>
      </c>
      <c r="J149" t="str">
        <f>VLOOKUP(I149,Lager!$A$5:$C$139,3,FALSE)</f>
        <v>Nam:e2</v>
      </c>
    </row>
    <row r="150" spans="1:10" hidden="1" x14ac:dyDescent="0.25">
      <c r="A150" s="5" t="s">
        <v>25</v>
      </c>
      <c r="B150" s="6" t="s">
        <v>427</v>
      </c>
      <c r="C150" s="6" t="s">
        <v>428</v>
      </c>
      <c r="D150" s="6" t="s">
        <v>429</v>
      </c>
      <c r="E150" s="6">
        <v>6203</v>
      </c>
      <c r="F150" s="6" t="s">
        <v>430</v>
      </c>
      <c r="G150" s="8" t="s">
        <v>165</v>
      </c>
      <c r="H150" s="7">
        <v>33419</v>
      </c>
      <c r="I150" s="2">
        <v>11466</v>
      </c>
      <c r="J150" t="str">
        <f>VLOOKUP(I150,Lager!$A$5:$C$139,3,FALSE)</f>
        <v>Neuron:ON 9</v>
      </c>
    </row>
    <row r="151" spans="1:10" x14ac:dyDescent="0.25">
      <c r="A151" s="5" t="s">
        <v>25</v>
      </c>
      <c r="B151" s="6" t="s">
        <v>431</v>
      </c>
      <c r="C151" s="6" t="s">
        <v>432</v>
      </c>
      <c r="D151" s="6" t="s">
        <v>433</v>
      </c>
      <c r="E151" s="6">
        <v>6210</v>
      </c>
      <c r="F151" s="6" t="s">
        <v>434</v>
      </c>
      <c r="G151" s="8" t="s">
        <v>165</v>
      </c>
      <c r="H151" s="7">
        <v>35065</v>
      </c>
      <c r="I151" s="2">
        <v>11508</v>
      </c>
      <c r="J151" t="str">
        <f>VLOOKUP(I151,Lager!$A$5:$C$139,3,FALSE)</f>
        <v>No Pogo F3600i</v>
      </c>
    </row>
    <row r="152" spans="1:10" hidden="1" x14ac:dyDescent="0.25">
      <c r="A152" s="5" t="s">
        <v>8</v>
      </c>
      <c r="B152" s="6" t="s">
        <v>435</v>
      </c>
      <c r="C152" s="6" t="s">
        <v>436</v>
      </c>
      <c r="D152" s="6" t="s">
        <v>437</v>
      </c>
      <c r="E152" s="6">
        <v>6210</v>
      </c>
      <c r="F152" s="6" t="s">
        <v>434</v>
      </c>
      <c r="G152" s="8" t="s">
        <v>165</v>
      </c>
      <c r="H152" s="7">
        <v>33482</v>
      </c>
      <c r="I152" s="2">
        <v>11280</v>
      </c>
      <c r="J152" t="str">
        <f>VLOOKUP(I152,Lager!$A$5:$C$139,3,FALSE)</f>
        <v>Opal+</v>
      </c>
    </row>
    <row r="153" spans="1:10" hidden="1" x14ac:dyDescent="0.25">
      <c r="A153" s="5" t="s">
        <v>8</v>
      </c>
      <c r="B153" s="6" t="s">
        <v>438</v>
      </c>
      <c r="C153" s="6" t="s">
        <v>68</v>
      </c>
      <c r="D153" s="6" t="s">
        <v>439</v>
      </c>
      <c r="E153" s="6">
        <v>6210</v>
      </c>
      <c r="F153" s="6" t="s">
        <v>434</v>
      </c>
      <c r="G153" s="8" t="s">
        <v>165</v>
      </c>
      <c r="H153" s="7">
        <v>33948</v>
      </c>
      <c r="I153" s="2">
        <v>11450</v>
      </c>
      <c r="J153" t="str">
        <f>VLOOKUP(I153,Lager!$A$5:$C$139,3,FALSE)</f>
        <v>oPinion-E</v>
      </c>
    </row>
    <row r="154" spans="1:10" hidden="1" x14ac:dyDescent="0.25">
      <c r="A154" s="5" t="s">
        <v>25</v>
      </c>
      <c r="B154" s="6" t="s">
        <v>440</v>
      </c>
      <c r="C154" s="6" t="s">
        <v>45</v>
      </c>
      <c r="D154" s="6" t="s">
        <v>441</v>
      </c>
      <c r="E154" s="6">
        <v>6210</v>
      </c>
      <c r="F154" s="6" t="s">
        <v>434</v>
      </c>
      <c r="G154" s="8" t="s">
        <v>165</v>
      </c>
      <c r="H154" s="7">
        <v>33902</v>
      </c>
      <c r="I154" s="2">
        <v>11418</v>
      </c>
      <c r="J154" t="str">
        <f>VLOOKUP(I154,Lager!$A$5:$C$139,3,FALSE)</f>
        <v>Pasero SUV I-20</v>
      </c>
    </row>
    <row r="155" spans="1:10" hidden="1" x14ac:dyDescent="0.25">
      <c r="A155" s="5" t="s">
        <v>25</v>
      </c>
      <c r="B155" s="6" t="s">
        <v>442</v>
      </c>
      <c r="C155" s="6" t="s">
        <v>443</v>
      </c>
      <c r="D155" s="6" t="s">
        <v>444</v>
      </c>
      <c r="E155" s="6">
        <v>6210</v>
      </c>
      <c r="F155" s="6" t="s">
        <v>434</v>
      </c>
      <c r="G155" s="8" t="s">
        <v>165</v>
      </c>
      <c r="H155" s="7">
        <v>33975</v>
      </c>
      <c r="I155" s="2">
        <v>11410</v>
      </c>
      <c r="J155" t="str">
        <f>VLOOKUP(I155,Lager!$A$5:$C$139,3,FALSE)</f>
        <v>Pathlite:ON 7</v>
      </c>
    </row>
    <row r="156" spans="1:10" hidden="1" x14ac:dyDescent="0.25">
      <c r="A156" s="5" t="s">
        <v>8</v>
      </c>
      <c r="B156" s="6" t="s">
        <v>445</v>
      </c>
      <c r="C156" s="6" t="s">
        <v>446</v>
      </c>
      <c r="D156" s="6" t="s">
        <v>447</v>
      </c>
      <c r="E156" s="6">
        <v>6210</v>
      </c>
      <c r="F156" s="6" t="s">
        <v>434</v>
      </c>
      <c r="G156" s="8" t="s">
        <v>165</v>
      </c>
      <c r="H156" s="7">
        <v>34735</v>
      </c>
      <c r="I156" s="2">
        <v>11376</v>
      </c>
      <c r="J156" t="str">
        <f>VLOOKUP(I156,Lager!$A$5:$C$139,3,FALSE)</f>
        <v>Powertrip Evo 1.1+ ST</v>
      </c>
    </row>
    <row r="157" spans="1:10" hidden="1" x14ac:dyDescent="0.25">
      <c r="A157" s="5" t="s">
        <v>25</v>
      </c>
      <c r="B157" s="6" t="s">
        <v>448</v>
      </c>
      <c r="C157" s="6" t="s">
        <v>449</v>
      </c>
      <c r="D157" s="6" t="s">
        <v>450</v>
      </c>
      <c r="E157" s="6">
        <v>6210</v>
      </c>
      <c r="F157" s="6" t="s">
        <v>434</v>
      </c>
      <c r="G157" s="8" t="s">
        <v>165</v>
      </c>
      <c r="H157" s="7">
        <v>34115</v>
      </c>
      <c r="I157" s="2">
        <v>11428</v>
      </c>
      <c r="J157" t="str">
        <f>VLOOKUP(I157,Lager!$A$5:$C$139,3,FALSE)</f>
        <v>Powerwolf Evo 1.1+ SM ST</v>
      </c>
    </row>
    <row r="158" spans="1:10" x14ac:dyDescent="0.25">
      <c r="A158" s="5" t="s">
        <v>25</v>
      </c>
      <c r="B158" s="6" t="s">
        <v>451</v>
      </c>
      <c r="C158" s="6" t="s">
        <v>452</v>
      </c>
      <c r="D158" s="6" t="s">
        <v>453</v>
      </c>
      <c r="E158" s="6">
        <v>6210</v>
      </c>
      <c r="F158" s="6" t="s">
        <v>434</v>
      </c>
      <c r="G158" s="8" t="s">
        <v>165</v>
      </c>
      <c r="H158" s="7">
        <v>35690</v>
      </c>
      <c r="I158" s="2">
        <v>11300</v>
      </c>
      <c r="J158" t="str">
        <f>VLOOKUP(I158,Lager!$A$5:$C$139,3,FALSE)</f>
        <v>Precede:ON CF 9</v>
      </c>
    </row>
    <row r="159" spans="1:10" hidden="1" x14ac:dyDescent="0.25">
      <c r="A159" s="5" t="s">
        <v>8</v>
      </c>
      <c r="B159" s="6" t="s">
        <v>454</v>
      </c>
      <c r="C159" s="6" t="s">
        <v>39</v>
      </c>
      <c r="D159" s="6" t="s">
        <v>455</v>
      </c>
      <c r="E159" s="6">
        <v>6210</v>
      </c>
      <c r="F159" s="6" t="s">
        <v>434</v>
      </c>
      <c r="G159" s="8" t="s">
        <v>165</v>
      </c>
      <c r="H159" s="7">
        <v>35791</v>
      </c>
      <c r="I159" s="2">
        <v>11272</v>
      </c>
      <c r="J159" t="str">
        <f>VLOOKUP(I159,Lager!$A$5:$C$139,3,FALSE)</f>
        <v>Premium Q MN8 Belt</v>
      </c>
    </row>
    <row r="160" spans="1:10" hidden="1" x14ac:dyDescent="0.25">
      <c r="A160" s="5" t="s">
        <v>25</v>
      </c>
      <c r="B160" s="6" t="s">
        <v>371</v>
      </c>
      <c r="C160" s="6" t="s">
        <v>456</v>
      </c>
      <c r="D160" s="6" t="s">
        <v>457</v>
      </c>
      <c r="E160" s="6">
        <v>6210</v>
      </c>
      <c r="F160" s="6" t="s">
        <v>434</v>
      </c>
      <c r="G160" s="8" t="s">
        <v>165</v>
      </c>
      <c r="H160" s="7">
        <v>34250</v>
      </c>
      <c r="I160" s="2">
        <v>11388</v>
      </c>
      <c r="J160" t="str">
        <f>VLOOKUP(I160,Lager!$A$5:$C$139,3,FALSE)</f>
        <v>Preston Premium</v>
      </c>
    </row>
    <row r="161" spans="1:10" hidden="1" x14ac:dyDescent="0.25">
      <c r="A161" s="5" t="s">
        <v>8</v>
      </c>
      <c r="B161" s="6" t="s">
        <v>458</v>
      </c>
      <c r="C161" s="6" t="s">
        <v>459</v>
      </c>
      <c r="D161" s="6" t="s">
        <v>460</v>
      </c>
      <c r="E161" s="6">
        <v>6210</v>
      </c>
      <c r="F161" s="6" t="s">
        <v>434</v>
      </c>
      <c r="G161" s="8" t="s">
        <v>165</v>
      </c>
      <c r="H161" s="7">
        <v>35149</v>
      </c>
      <c r="I161" s="2">
        <v>11354</v>
      </c>
      <c r="J161" t="str">
        <f>VLOOKUP(I161,Lager!$A$5:$C$139,3,FALSE)</f>
        <v>Quadriga CX10</v>
      </c>
    </row>
    <row r="162" spans="1:10" hidden="1" x14ac:dyDescent="0.25">
      <c r="A162" s="5" t="s">
        <v>8</v>
      </c>
      <c r="B162" s="6" t="s">
        <v>461</v>
      </c>
      <c r="C162" s="6" t="s">
        <v>154</v>
      </c>
      <c r="D162" s="6" t="s">
        <v>462</v>
      </c>
      <c r="E162" s="6">
        <v>6210</v>
      </c>
      <c r="F162" s="6" t="s">
        <v>434</v>
      </c>
      <c r="G162" s="8" t="s">
        <v>165</v>
      </c>
      <c r="H162" s="7">
        <v>34331</v>
      </c>
      <c r="I162" s="2">
        <v>11394</v>
      </c>
      <c r="J162" t="str">
        <f>VLOOKUP(I162,Lager!$A$5:$C$139,3,FALSE)</f>
        <v>Quadriga Duo CX5</v>
      </c>
    </row>
    <row r="163" spans="1:10" hidden="1" x14ac:dyDescent="0.25">
      <c r="A163" s="5" t="s">
        <v>25</v>
      </c>
      <c r="B163" s="6" t="s">
        <v>463</v>
      </c>
      <c r="C163" s="6" t="s">
        <v>464</v>
      </c>
      <c r="D163" s="6" t="s">
        <v>465</v>
      </c>
      <c r="E163" s="6">
        <v>6215</v>
      </c>
      <c r="F163" s="6" t="s">
        <v>466</v>
      </c>
      <c r="G163" s="8" t="s">
        <v>165</v>
      </c>
      <c r="H163" s="7">
        <v>33926</v>
      </c>
      <c r="I163" s="2">
        <v>11518</v>
      </c>
      <c r="J163" t="str">
        <f>VLOOKUP(I163,Lager!$A$5:$C$139,3,FALSE)</f>
        <v>R.E 375 Pro</v>
      </c>
    </row>
    <row r="164" spans="1:10" hidden="1" x14ac:dyDescent="0.25">
      <c r="A164" s="5" t="s">
        <v>25</v>
      </c>
      <c r="B164" s="6" t="s">
        <v>467</v>
      </c>
      <c r="C164" s="6" t="s">
        <v>468</v>
      </c>
      <c r="D164" s="6" t="s">
        <v>469</v>
      </c>
      <c r="E164" s="6">
        <v>6233</v>
      </c>
      <c r="F164" s="6" t="s">
        <v>470</v>
      </c>
      <c r="G164" s="8" t="s">
        <v>165</v>
      </c>
      <c r="H164" s="7">
        <v>33961</v>
      </c>
      <c r="I164" s="2">
        <v>11520</v>
      </c>
      <c r="J164" t="str">
        <f>VLOOKUP(I164,Lager!$A$5:$C$139,3,FALSE)</f>
        <v>Ransom eRide 910</v>
      </c>
    </row>
    <row r="165" spans="1:10" hidden="1" x14ac:dyDescent="0.25">
      <c r="A165" s="5" t="s">
        <v>8</v>
      </c>
      <c r="B165" s="6" t="s">
        <v>393</v>
      </c>
      <c r="C165" s="6" t="s">
        <v>149</v>
      </c>
      <c r="D165" s="6" t="s">
        <v>471</v>
      </c>
      <c r="E165" s="6">
        <v>6233</v>
      </c>
      <c r="F165" s="6" t="s">
        <v>470</v>
      </c>
      <c r="G165" s="8" t="s">
        <v>165</v>
      </c>
      <c r="H165" s="7">
        <v>35772</v>
      </c>
      <c r="I165" s="2">
        <v>11342</v>
      </c>
      <c r="J165" t="str">
        <f>VLOOKUP(I165,Lager!$A$5:$C$139,3,FALSE)</f>
        <v>Richmond</v>
      </c>
    </row>
    <row r="166" spans="1:10" hidden="1" x14ac:dyDescent="0.25">
      <c r="A166" s="5" t="s">
        <v>8</v>
      </c>
      <c r="B166" s="6" t="s">
        <v>472</v>
      </c>
      <c r="C166" s="6" t="s">
        <v>473</v>
      </c>
      <c r="D166" s="6" t="s">
        <v>474</v>
      </c>
      <c r="E166" s="6">
        <v>6234</v>
      </c>
      <c r="F166" s="6" t="s">
        <v>475</v>
      </c>
      <c r="G166" s="8" t="s">
        <v>165</v>
      </c>
      <c r="H166" s="7">
        <v>35059</v>
      </c>
      <c r="I166" s="2">
        <v>11306</v>
      </c>
      <c r="J166" t="str">
        <f>VLOOKUP(I166,Lager!$A$5:$C$139,3,FALSE)</f>
        <v>Rob Fold R5</v>
      </c>
    </row>
    <row r="167" spans="1:10" hidden="1" x14ac:dyDescent="0.25">
      <c r="A167" s="5" t="s">
        <v>25</v>
      </c>
      <c r="B167" s="6" t="s">
        <v>476</v>
      </c>
      <c r="C167" s="6" t="s">
        <v>62</v>
      </c>
      <c r="D167" s="6" t="s">
        <v>477</v>
      </c>
      <c r="E167" s="6">
        <v>6242</v>
      </c>
      <c r="F167" s="6" t="s">
        <v>478</v>
      </c>
      <c r="G167" s="8" t="s">
        <v>165</v>
      </c>
      <c r="H167" s="7">
        <v>34562</v>
      </c>
      <c r="I167" s="2">
        <v>11294</v>
      </c>
      <c r="J167" t="str">
        <f>VLOOKUP(I167,Lager!$A$5:$C$139,3,FALSE)</f>
        <v>Rush/Cty Step-Thru</v>
      </c>
    </row>
    <row r="168" spans="1:10" hidden="1" x14ac:dyDescent="0.25">
      <c r="A168" s="5" t="s">
        <v>8</v>
      </c>
      <c r="B168" s="6" t="s">
        <v>479</v>
      </c>
      <c r="C168" s="6" t="s">
        <v>480</v>
      </c>
      <c r="D168" s="6" t="s">
        <v>481</v>
      </c>
      <c r="E168" s="6">
        <v>6252</v>
      </c>
      <c r="F168" s="6" t="s">
        <v>482</v>
      </c>
      <c r="G168" s="8" t="s">
        <v>165</v>
      </c>
      <c r="H168" s="7">
        <v>35747</v>
      </c>
      <c r="I168" s="2">
        <v>11506</v>
      </c>
      <c r="J168" t="str">
        <f>VLOOKUP(I168,Lager!$A$5:$C$139,3,FALSE)</f>
        <v>Samedi 27 Wide 6</v>
      </c>
    </row>
    <row r="169" spans="1:10" hidden="1" x14ac:dyDescent="0.25">
      <c r="A169" s="5" t="s">
        <v>25</v>
      </c>
      <c r="B169" s="6" t="s">
        <v>483</v>
      </c>
      <c r="C169" s="6" t="s">
        <v>484</v>
      </c>
      <c r="D169" s="6" t="s">
        <v>485</v>
      </c>
      <c r="E169" s="6">
        <v>6252</v>
      </c>
      <c r="F169" s="6" t="s">
        <v>482</v>
      </c>
      <c r="G169" s="8" t="s">
        <v>165</v>
      </c>
      <c r="H169" s="7">
        <v>34415</v>
      </c>
      <c r="I169" s="2">
        <v>11454</v>
      </c>
      <c r="J169" t="str">
        <f>VLOOKUP(I169,Lager!$A$5:$C$139,3,FALSE)</f>
        <v>Scorpion fs 26</v>
      </c>
    </row>
    <row r="170" spans="1:10" hidden="1" x14ac:dyDescent="0.25">
      <c r="A170" s="5" t="s">
        <v>8</v>
      </c>
      <c r="B170" s="6" t="s">
        <v>486</v>
      </c>
      <c r="C170" s="6" t="s">
        <v>372</v>
      </c>
      <c r="D170" s="6" t="s">
        <v>487</v>
      </c>
      <c r="E170" s="6">
        <v>6252</v>
      </c>
      <c r="F170" s="6" t="s">
        <v>482</v>
      </c>
      <c r="G170" s="8" t="s">
        <v>165</v>
      </c>
      <c r="H170" s="7">
        <v>35617</v>
      </c>
      <c r="I170" s="2">
        <v>11326</v>
      </c>
      <c r="J170" t="str">
        <f>VLOOKUP(I170,Lager!$A$5:$C$139,3,FALSE)</f>
        <v>Scorpion fs 26 S-Pedelec</v>
      </c>
    </row>
    <row r="171" spans="1:10" hidden="1" x14ac:dyDescent="0.25">
      <c r="A171" s="5" t="s">
        <v>8</v>
      </c>
      <c r="B171" s="6" t="s">
        <v>488</v>
      </c>
      <c r="C171" s="6" t="s">
        <v>149</v>
      </c>
      <c r="D171" s="6" t="s">
        <v>489</v>
      </c>
      <c r="E171" s="6">
        <v>6285</v>
      </c>
      <c r="F171" s="6" t="s">
        <v>490</v>
      </c>
      <c r="G171" s="8" t="s">
        <v>165</v>
      </c>
      <c r="H171" s="7">
        <v>34007</v>
      </c>
      <c r="I171" s="2">
        <v>11284</v>
      </c>
      <c r="J171" t="str">
        <f>VLOOKUP(I171,Lager!$A$5:$C$139,3,FALSE)</f>
        <v>SD3 Urban</v>
      </c>
    </row>
    <row r="172" spans="1:10" x14ac:dyDescent="0.25">
      <c r="A172" s="5" t="s">
        <v>25</v>
      </c>
      <c r="B172" s="6" t="s">
        <v>210</v>
      </c>
      <c r="C172" s="6" t="s">
        <v>491</v>
      </c>
      <c r="D172" s="6" t="s">
        <v>492</v>
      </c>
      <c r="E172" s="6">
        <v>6300</v>
      </c>
      <c r="F172" s="6" t="s">
        <v>493</v>
      </c>
      <c r="G172" s="8" t="s">
        <v>494</v>
      </c>
      <c r="H172" s="7">
        <v>34932</v>
      </c>
      <c r="I172" s="2">
        <v>11444</v>
      </c>
      <c r="J172" t="str">
        <f>VLOOKUP(I172,Lager!$A$5:$C$139,3,FALSE)</f>
        <v>Sengo Pmax XT12</v>
      </c>
    </row>
    <row r="173" spans="1:10" hidden="1" x14ac:dyDescent="0.25">
      <c r="A173" s="5" t="s">
        <v>8</v>
      </c>
      <c r="B173" s="6" t="s">
        <v>495</v>
      </c>
      <c r="C173" s="6" t="s">
        <v>10</v>
      </c>
      <c r="D173" s="6" t="s">
        <v>496</v>
      </c>
      <c r="E173" s="6">
        <v>6300</v>
      </c>
      <c r="F173" s="6" t="s">
        <v>493</v>
      </c>
      <c r="G173" s="8" t="s">
        <v>494</v>
      </c>
      <c r="H173" s="7">
        <v>33780</v>
      </c>
      <c r="I173" s="2">
        <v>11288</v>
      </c>
      <c r="J173" t="str">
        <f>VLOOKUP(I173,Lager!$A$5:$C$139,3,FALSE)</f>
        <v>Silence eRide 30 Lady</v>
      </c>
    </row>
  </sheetData>
  <autoFilter ref="A1:J173" xr:uid="{45F5CBC3-C2AD-4FDD-BF86-B99CF6142272}">
    <filterColumn colId="0">
      <filters>
        <filter val="Frau"/>
      </filters>
    </filterColumn>
    <filterColumn colId="7">
      <customFilters>
        <customFilter operator="greaterThan" val="34700"/>
      </customFilters>
    </filterColumn>
  </autoFilter>
  <pageMargins left="0.70866141732283472" right="0.70866141732283472" top="0.78740157480314965" bottom="0.78740157480314965" header="0.31496062992125984" footer="0.31496062992125984"/>
  <pageSetup paperSize="9" scale="61" fitToHeight="0" orientation="portrait" r:id="rId1"/>
  <headerFooter>
    <oddFooter>&amp;L&amp;F/&amp;A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46909-A9B4-4061-8E98-E3283B8BEB47}">
  <sheetPr>
    <tabColor theme="9" tint="-0.249977111117893"/>
  </sheetPr>
  <dimension ref="A1:M139"/>
  <sheetViews>
    <sheetView topLeftCell="B1" workbookViewId="0">
      <selection activeCell="B2" sqref="B2"/>
    </sheetView>
  </sheetViews>
  <sheetFormatPr baseColWidth="10" defaultRowHeight="15" x14ac:dyDescent="0.25"/>
  <cols>
    <col min="1" max="1" width="9.140625" bestFit="1" customWidth="1"/>
    <col min="2" max="2" width="17" bestFit="1" customWidth="1"/>
    <col min="3" max="3" width="36.28515625" bestFit="1" customWidth="1"/>
    <col min="4" max="4" width="11" style="12" bestFit="1" customWidth="1"/>
    <col min="5" max="5" width="11" customWidth="1"/>
    <col min="6" max="6" width="12" customWidth="1"/>
    <col min="7" max="7" width="8.140625" bestFit="1" customWidth="1"/>
    <col min="8" max="8" width="14" customWidth="1"/>
    <col min="9" max="9" width="16.5703125" bestFit="1" customWidth="1"/>
    <col min="10" max="10" width="19" bestFit="1" customWidth="1"/>
    <col min="11" max="11" width="4.140625" customWidth="1"/>
    <col min="12" max="12" width="28.42578125" bestFit="1" customWidth="1"/>
  </cols>
  <sheetData>
    <row r="1" spans="1:13" ht="15.75" thickBot="1" x14ac:dyDescent="0.3">
      <c r="A1" s="18" t="s">
        <v>730</v>
      </c>
      <c r="B1" s="19">
        <f ca="1">TODAY()</f>
        <v>44714</v>
      </c>
      <c r="D1" s="42" t="s">
        <v>739</v>
      </c>
      <c r="E1" s="43">
        <v>7.6999999999999999E-2</v>
      </c>
    </row>
    <row r="2" spans="1:13" ht="15.75" thickBot="1" x14ac:dyDescent="0.3">
      <c r="A2" s="20" t="s">
        <v>731</v>
      </c>
      <c r="B2" s="45">
        <f ca="1">NOW()</f>
        <v>44714.644855902778</v>
      </c>
    </row>
    <row r="3" spans="1:13" x14ac:dyDescent="0.25">
      <c r="B3" s="17"/>
      <c r="D3" s="44" t="s">
        <v>736</v>
      </c>
    </row>
    <row r="4" spans="1:13" ht="30" x14ac:dyDescent="0.25">
      <c r="A4" s="46" t="s">
        <v>733</v>
      </c>
      <c r="B4" s="46" t="s">
        <v>497</v>
      </c>
      <c r="C4" s="46" t="s">
        <v>498</v>
      </c>
      <c r="D4" s="39" t="s">
        <v>726</v>
      </c>
      <c r="E4" s="40" t="s">
        <v>727</v>
      </c>
      <c r="F4" s="40" t="s">
        <v>737</v>
      </c>
      <c r="G4" s="40" t="s">
        <v>728</v>
      </c>
      <c r="H4" s="40" t="s">
        <v>729</v>
      </c>
      <c r="I4" s="46" t="s">
        <v>725</v>
      </c>
      <c r="J4" s="46" t="s">
        <v>597</v>
      </c>
      <c r="L4" s="47" t="s">
        <v>734</v>
      </c>
      <c r="M4" s="47"/>
    </row>
    <row r="5" spans="1:13" ht="15.75" thickBot="1" x14ac:dyDescent="0.3">
      <c r="A5">
        <v>11448</v>
      </c>
      <c r="B5" t="s">
        <v>568</v>
      </c>
      <c r="C5" t="s">
        <v>702</v>
      </c>
      <c r="D5" s="11">
        <v>7850</v>
      </c>
      <c r="E5" s="13">
        <f>D5/(1+$E$1)</f>
        <v>7288.7650882079852</v>
      </c>
      <c r="F5" s="16">
        <f>ROUNDDOWN(D5/0.05,0)*0.05</f>
        <v>7850</v>
      </c>
      <c r="G5" s="15">
        <v>0</v>
      </c>
      <c r="H5" s="13">
        <f t="shared" ref="H5:H36" si="0">D5*G5</f>
        <v>0</v>
      </c>
      <c r="I5" t="s">
        <v>516</v>
      </c>
      <c r="J5" t="s">
        <v>605</v>
      </c>
      <c r="K5" s="13"/>
      <c r="L5" s="26" t="s">
        <v>597</v>
      </c>
      <c r="M5" s="26" t="s">
        <v>728</v>
      </c>
    </row>
    <row r="6" spans="1:13" x14ac:dyDescent="0.25">
      <c r="A6">
        <v>11452</v>
      </c>
      <c r="B6" t="s">
        <v>568</v>
      </c>
      <c r="C6" t="s">
        <v>704</v>
      </c>
      <c r="D6" s="11">
        <v>9132</v>
      </c>
      <c r="E6" s="13">
        <f t="shared" ref="E6:E69" si="1">D6/(1+$E$1)</f>
        <v>8479.1086350974929</v>
      </c>
      <c r="F6" s="16">
        <f t="shared" ref="F6:F69" si="2">ROUNDDOWN(D6/0.05,0)*0.05</f>
        <v>9132</v>
      </c>
      <c r="G6" s="15">
        <v>6</v>
      </c>
      <c r="H6" s="13">
        <f t="shared" si="0"/>
        <v>54792</v>
      </c>
      <c r="I6" t="s">
        <v>516</v>
      </c>
      <c r="J6" t="s">
        <v>605</v>
      </c>
      <c r="K6" s="13"/>
      <c r="L6" s="27" t="s">
        <v>600</v>
      </c>
      <c r="M6" s="28">
        <f t="shared" ref="M6:M21" si="3">SUMIF($J$5:$J$139,L6,$G$5:$G$139)</f>
        <v>3</v>
      </c>
    </row>
    <row r="7" spans="1:13" x14ac:dyDescent="0.25">
      <c r="A7">
        <v>11464</v>
      </c>
      <c r="B7" t="s">
        <v>573</v>
      </c>
      <c r="C7" t="s">
        <v>709</v>
      </c>
      <c r="D7" s="11">
        <v>4776.29</v>
      </c>
      <c r="E7" s="13">
        <f t="shared" si="1"/>
        <v>4434.8096564531106</v>
      </c>
      <c r="F7" s="16">
        <f t="shared" si="2"/>
        <v>4776.25</v>
      </c>
      <c r="G7" s="15">
        <v>1</v>
      </c>
      <c r="H7" s="13">
        <f t="shared" si="0"/>
        <v>4776.29</v>
      </c>
      <c r="I7" t="s">
        <v>543</v>
      </c>
      <c r="J7" t="s">
        <v>611</v>
      </c>
      <c r="K7" s="13"/>
      <c r="L7" s="29" t="s">
        <v>610</v>
      </c>
      <c r="M7" s="30">
        <f t="shared" si="3"/>
        <v>10</v>
      </c>
    </row>
    <row r="8" spans="1:13" x14ac:dyDescent="0.25">
      <c r="A8">
        <v>11396</v>
      </c>
      <c r="B8" t="s">
        <v>515</v>
      </c>
      <c r="C8" t="s">
        <v>679</v>
      </c>
      <c r="D8" s="11">
        <v>5719</v>
      </c>
      <c r="E8" s="13">
        <f t="shared" si="1"/>
        <v>5310.1207056638814</v>
      </c>
      <c r="F8" s="16">
        <f t="shared" si="2"/>
        <v>5719</v>
      </c>
      <c r="G8" s="15">
        <v>11</v>
      </c>
      <c r="H8" s="13">
        <f t="shared" si="0"/>
        <v>62909</v>
      </c>
      <c r="I8" t="s">
        <v>507</v>
      </c>
      <c r="J8" t="s">
        <v>603</v>
      </c>
      <c r="K8" s="13"/>
      <c r="L8" s="29" t="s">
        <v>611</v>
      </c>
      <c r="M8" s="30">
        <f t="shared" si="3"/>
        <v>26</v>
      </c>
    </row>
    <row r="9" spans="1:13" x14ac:dyDescent="0.25">
      <c r="A9">
        <v>11422</v>
      </c>
      <c r="B9" t="s">
        <v>562</v>
      </c>
      <c r="C9" t="s">
        <v>691</v>
      </c>
      <c r="D9" s="11">
        <v>4554.09</v>
      </c>
      <c r="E9" s="13">
        <f t="shared" si="1"/>
        <v>4228.4958217270196</v>
      </c>
      <c r="F9" s="16">
        <f t="shared" si="2"/>
        <v>4554.05</v>
      </c>
      <c r="G9" s="15">
        <v>3</v>
      </c>
      <c r="H9" s="13">
        <f t="shared" si="0"/>
        <v>13662.27</v>
      </c>
      <c r="I9" t="s">
        <v>507</v>
      </c>
      <c r="J9" t="s">
        <v>604</v>
      </c>
      <c r="K9" s="13"/>
      <c r="L9" s="29" t="s">
        <v>606</v>
      </c>
      <c r="M9" s="30">
        <f t="shared" si="3"/>
        <v>9</v>
      </c>
    </row>
    <row r="10" spans="1:13" x14ac:dyDescent="0.25">
      <c r="A10">
        <v>11470</v>
      </c>
      <c r="B10" t="s">
        <v>562</v>
      </c>
      <c r="C10" t="s">
        <v>576</v>
      </c>
      <c r="D10" s="11">
        <v>6143.62</v>
      </c>
      <c r="E10" s="13">
        <f t="shared" si="1"/>
        <v>5704.3825441039926</v>
      </c>
      <c r="F10" s="16">
        <f t="shared" si="2"/>
        <v>6143.6</v>
      </c>
      <c r="G10" s="15">
        <v>12</v>
      </c>
      <c r="H10" s="13">
        <f t="shared" si="0"/>
        <v>73723.44</v>
      </c>
      <c r="I10" t="s">
        <v>507</v>
      </c>
      <c r="J10" t="s">
        <v>612</v>
      </c>
      <c r="K10" s="13"/>
      <c r="L10" s="29" t="s">
        <v>605</v>
      </c>
      <c r="M10" s="30">
        <f t="shared" si="3"/>
        <v>11</v>
      </c>
    </row>
    <row r="11" spans="1:13" x14ac:dyDescent="0.25">
      <c r="A11">
        <v>11440</v>
      </c>
      <c r="B11" t="s">
        <v>521</v>
      </c>
      <c r="C11" t="s">
        <v>698</v>
      </c>
      <c r="D11" s="11">
        <v>5776.19</v>
      </c>
      <c r="E11" s="13">
        <f t="shared" si="1"/>
        <v>5363.2219127205199</v>
      </c>
      <c r="F11" s="16">
        <f t="shared" si="2"/>
        <v>5776.1500000000005</v>
      </c>
      <c r="G11" s="15">
        <v>6</v>
      </c>
      <c r="H11" s="13">
        <f t="shared" si="0"/>
        <v>34657.14</v>
      </c>
      <c r="I11" t="s">
        <v>513</v>
      </c>
      <c r="J11" t="s">
        <v>604</v>
      </c>
      <c r="K11" s="13"/>
      <c r="L11" s="29" t="s">
        <v>607</v>
      </c>
      <c r="M11" s="30">
        <f t="shared" si="3"/>
        <v>24</v>
      </c>
    </row>
    <row r="12" spans="1:13" x14ac:dyDescent="0.25">
      <c r="A12">
        <v>11276</v>
      </c>
      <c r="B12" t="s">
        <v>517</v>
      </c>
      <c r="C12" t="s">
        <v>624</v>
      </c>
      <c r="D12" s="11">
        <v>3464</v>
      </c>
      <c r="E12" s="13">
        <f t="shared" si="1"/>
        <v>3216.3416898792943</v>
      </c>
      <c r="F12" s="16">
        <f t="shared" si="2"/>
        <v>3464</v>
      </c>
      <c r="G12" s="15">
        <v>3</v>
      </c>
      <c r="H12" s="13">
        <f t="shared" si="0"/>
        <v>10392</v>
      </c>
      <c r="I12" t="s">
        <v>507</v>
      </c>
      <c r="J12" t="s">
        <v>599</v>
      </c>
      <c r="K12" s="13"/>
      <c r="L12" s="29" t="s">
        <v>613</v>
      </c>
      <c r="M12" s="30">
        <f t="shared" si="3"/>
        <v>32</v>
      </c>
    </row>
    <row r="13" spans="1:13" x14ac:dyDescent="0.25">
      <c r="A13">
        <v>11264</v>
      </c>
      <c r="B13" t="s">
        <v>509</v>
      </c>
      <c r="C13" t="s">
        <v>618</v>
      </c>
      <c r="D13" s="11">
        <v>3556.42</v>
      </c>
      <c r="E13" s="13">
        <f t="shared" si="1"/>
        <v>3302.1541318477252</v>
      </c>
      <c r="F13" s="16">
        <f t="shared" si="2"/>
        <v>3556.4</v>
      </c>
      <c r="G13" s="15">
        <v>12</v>
      </c>
      <c r="H13" s="13">
        <f t="shared" si="0"/>
        <v>42677.04</v>
      </c>
      <c r="I13" t="s">
        <v>510</v>
      </c>
      <c r="J13" t="s">
        <v>598</v>
      </c>
      <c r="K13" s="13"/>
      <c r="L13" s="29" t="s">
        <v>608</v>
      </c>
      <c r="M13" s="30">
        <f t="shared" si="3"/>
        <v>37</v>
      </c>
    </row>
    <row r="14" spans="1:13" x14ac:dyDescent="0.25">
      <c r="A14">
        <v>11266</v>
      </c>
      <c r="B14" t="s">
        <v>511</v>
      </c>
      <c r="C14" t="s">
        <v>619</v>
      </c>
      <c r="D14" s="11">
        <v>3701.61</v>
      </c>
      <c r="E14" s="13">
        <f t="shared" si="1"/>
        <v>3436.9637883008359</v>
      </c>
      <c r="F14" s="16">
        <f t="shared" si="2"/>
        <v>3701.6000000000004</v>
      </c>
      <c r="G14" s="15">
        <v>0</v>
      </c>
      <c r="H14" s="13">
        <f t="shared" si="0"/>
        <v>0</v>
      </c>
      <c r="I14" t="s">
        <v>505</v>
      </c>
      <c r="J14" t="s">
        <v>598</v>
      </c>
      <c r="K14" s="13"/>
      <c r="L14" s="29" t="s">
        <v>598</v>
      </c>
      <c r="M14" s="30">
        <f t="shared" si="3"/>
        <v>53</v>
      </c>
    </row>
    <row r="15" spans="1:13" x14ac:dyDescent="0.25">
      <c r="A15">
        <v>11350</v>
      </c>
      <c r="B15" t="s">
        <v>547</v>
      </c>
      <c r="C15" t="s">
        <v>661</v>
      </c>
      <c r="D15" s="11">
        <v>3619</v>
      </c>
      <c r="E15" s="13">
        <f t="shared" si="1"/>
        <v>3360.2599814298978</v>
      </c>
      <c r="F15" s="16">
        <f t="shared" si="2"/>
        <v>3619</v>
      </c>
      <c r="G15" s="15">
        <v>10</v>
      </c>
      <c r="H15" s="13">
        <f t="shared" si="0"/>
        <v>36190</v>
      </c>
      <c r="I15" t="s">
        <v>510</v>
      </c>
      <c r="J15" t="s">
        <v>603</v>
      </c>
      <c r="K15" s="13"/>
      <c r="L15" s="29" t="s">
        <v>602</v>
      </c>
      <c r="M15" s="30">
        <f t="shared" si="3"/>
        <v>31</v>
      </c>
    </row>
    <row r="16" spans="1:13" x14ac:dyDescent="0.25">
      <c r="A16">
        <v>11412</v>
      </c>
      <c r="B16" t="s">
        <v>560</v>
      </c>
      <c r="C16" t="s">
        <v>687</v>
      </c>
      <c r="D16" s="11">
        <v>3887.49</v>
      </c>
      <c r="E16" s="13">
        <f t="shared" si="1"/>
        <v>3609.5543175487464</v>
      </c>
      <c r="F16" s="16">
        <f t="shared" si="2"/>
        <v>3887.4500000000003</v>
      </c>
      <c r="G16" s="15">
        <v>3</v>
      </c>
      <c r="H16" s="13">
        <f t="shared" si="0"/>
        <v>11662.47</v>
      </c>
      <c r="I16" t="s">
        <v>505</v>
      </c>
      <c r="J16" t="s">
        <v>604</v>
      </c>
      <c r="K16" s="13"/>
      <c r="L16" s="29" t="s">
        <v>609</v>
      </c>
      <c r="M16" s="30">
        <f t="shared" si="3"/>
        <v>25</v>
      </c>
    </row>
    <row r="17" spans="1:13" x14ac:dyDescent="0.25">
      <c r="A17">
        <v>11302</v>
      </c>
      <c r="B17" t="s">
        <v>528</v>
      </c>
      <c r="C17" t="s">
        <v>637</v>
      </c>
      <c r="D17" s="11">
        <v>5934.06</v>
      </c>
      <c r="E17" s="13">
        <f t="shared" si="1"/>
        <v>5509.8050139275774</v>
      </c>
      <c r="F17" s="16">
        <f t="shared" si="2"/>
        <v>5934.05</v>
      </c>
      <c r="G17" s="15">
        <v>8</v>
      </c>
      <c r="H17" s="13">
        <f t="shared" si="0"/>
        <v>47472.480000000003</v>
      </c>
      <c r="I17" t="s">
        <v>507</v>
      </c>
      <c r="J17" t="s">
        <v>599</v>
      </c>
      <c r="K17" s="13"/>
      <c r="L17" s="29" t="s">
        <v>601</v>
      </c>
      <c r="M17" s="30">
        <f t="shared" si="3"/>
        <v>58</v>
      </c>
    </row>
    <row r="18" spans="1:13" x14ac:dyDescent="0.25">
      <c r="A18">
        <v>11254</v>
      </c>
      <c r="B18" t="s">
        <v>216</v>
      </c>
      <c r="C18" t="s">
        <v>614</v>
      </c>
      <c r="D18" s="11">
        <v>2584</v>
      </c>
      <c r="E18" s="13">
        <f t="shared" si="1"/>
        <v>2399.2571959145776</v>
      </c>
      <c r="F18" s="16">
        <f t="shared" si="2"/>
        <v>2584</v>
      </c>
      <c r="G18" s="15">
        <v>11</v>
      </c>
      <c r="H18" s="13">
        <f t="shared" si="0"/>
        <v>28424</v>
      </c>
      <c r="I18" t="s">
        <v>499</v>
      </c>
      <c r="J18" t="s">
        <v>598</v>
      </c>
      <c r="K18" s="13"/>
      <c r="L18" s="29" t="s">
        <v>599</v>
      </c>
      <c r="M18" s="30">
        <f t="shared" si="3"/>
        <v>101</v>
      </c>
    </row>
    <row r="19" spans="1:13" x14ac:dyDescent="0.25">
      <c r="A19">
        <v>11258</v>
      </c>
      <c r="B19" t="s">
        <v>502</v>
      </c>
      <c r="C19" t="s">
        <v>503</v>
      </c>
      <c r="D19" s="11">
        <v>2801.82</v>
      </c>
      <c r="E19" s="13">
        <f t="shared" si="1"/>
        <v>2601.5041782729809</v>
      </c>
      <c r="F19" s="16">
        <f t="shared" si="2"/>
        <v>2801.8</v>
      </c>
      <c r="G19" s="15">
        <v>0</v>
      </c>
      <c r="H19" s="13">
        <f t="shared" si="0"/>
        <v>0</v>
      </c>
      <c r="I19" t="s">
        <v>501</v>
      </c>
      <c r="J19" t="s">
        <v>598</v>
      </c>
      <c r="K19" s="13"/>
      <c r="L19" s="29" t="s">
        <v>612</v>
      </c>
      <c r="M19" s="30">
        <f t="shared" si="3"/>
        <v>76</v>
      </c>
    </row>
    <row r="20" spans="1:13" x14ac:dyDescent="0.25">
      <c r="A20">
        <v>11278</v>
      </c>
      <c r="B20" t="s">
        <v>518</v>
      </c>
      <c r="C20" t="s">
        <v>625</v>
      </c>
      <c r="D20" s="11">
        <v>3556.42</v>
      </c>
      <c r="E20" s="13">
        <f t="shared" si="1"/>
        <v>3302.1541318477252</v>
      </c>
      <c r="F20" s="16">
        <f t="shared" si="2"/>
        <v>3556.4</v>
      </c>
      <c r="G20" s="15">
        <v>9</v>
      </c>
      <c r="H20" s="13">
        <f t="shared" si="0"/>
        <v>32007.78</v>
      </c>
      <c r="I20" t="s">
        <v>513</v>
      </c>
      <c r="J20" t="s">
        <v>599</v>
      </c>
      <c r="K20" s="13"/>
      <c r="L20" s="29" t="s">
        <v>604</v>
      </c>
      <c r="M20" s="30">
        <f t="shared" si="3"/>
        <v>159</v>
      </c>
    </row>
    <row r="21" spans="1:13" ht="15.75" thickBot="1" x14ac:dyDescent="0.3">
      <c r="A21">
        <v>11424</v>
      </c>
      <c r="B21" t="s">
        <v>563</v>
      </c>
      <c r="C21" t="s">
        <v>692</v>
      </c>
      <c r="D21" s="11">
        <v>4554.09</v>
      </c>
      <c r="E21" s="13">
        <f t="shared" si="1"/>
        <v>4228.4958217270196</v>
      </c>
      <c r="F21" s="16">
        <f t="shared" si="2"/>
        <v>4554.05</v>
      </c>
      <c r="G21" s="15">
        <v>7</v>
      </c>
      <c r="H21" s="13">
        <f t="shared" si="0"/>
        <v>31878.63</v>
      </c>
      <c r="I21" t="s">
        <v>505</v>
      </c>
      <c r="J21" t="s">
        <v>604</v>
      </c>
      <c r="K21" s="13"/>
      <c r="L21" s="31" t="s">
        <v>603</v>
      </c>
      <c r="M21" s="32">
        <f t="shared" si="3"/>
        <v>183</v>
      </c>
    </row>
    <row r="22" spans="1:13" ht="15.75" thickBot="1" x14ac:dyDescent="0.3">
      <c r="A22">
        <v>11398</v>
      </c>
      <c r="B22" t="s">
        <v>558</v>
      </c>
      <c r="C22" t="s">
        <v>680</v>
      </c>
      <c r="D22" s="11">
        <v>6198.5</v>
      </c>
      <c r="E22" s="13">
        <f t="shared" si="1"/>
        <v>5755.3389043639745</v>
      </c>
      <c r="F22" s="16">
        <f t="shared" si="2"/>
        <v>6198.5</v>
      </c>
      <c r="G22" s="15">
        <v>11</v>
      </c>
      <c r="H22" s="13">
        <f t="shared" si="0"/>
        <v>68183.5</v>
      </c>
      <c r="I22" t="s">
        <v>505</v>
      </c>
      <c r="J22" t="s">
        <v>603</v>
      </c>
      <c r="K22" s="13"/>
    </row>
    <row r="23" spans="1:13" x14ac:dyDescent="0.25">
      <c r="A23">
        <v>11426</v>
      </c>
      <c r="B23" t="s">
        <v>511</v>
      </c>
      <c r="C23" t="s">
        <v>564</v>
      </c>
      <c r="D23" s="11">
        <v>4572.8100000000004</v>
      </c>
      <c r="E23" s="13">
        <f t="shared" si="1"/>
        <v>4245.8774373259057</v>
      </c>
      <c r="F23" s="16">
        <f t="shared" si="2"/>
        <v>4572.8</v>
      </c>
      <c r="G23" s="15">
        <v>10</v>
      </c>
      <c r="H23" s="13">
        <f t="shared" si="0"/>
        <v>45728.100000000006</v>
      </c>
      <c r="I23" t="s">
        <v>505</v>
      </c>
      <c r="J23" t="s">
        <v>604</v>
      </c>
      <c r="K23" s="13"/>
      <c r="L23" s="33" t="s">
        <v>740</v>
      </c>
      <c r="M23" s="36">
        <f>MAX(D5:D139)</f>
        <v>14299</v>
      </c>
    </row>
    <row r="24" spans="1:13" x14ac:dyDescent="0.25">
      <c r="A24">
        <v>11256</v>
      </c>
      <c r="B24" t="s">
        <v>500</v>
      </c>
      <c r="C24" t="s">
        <v>615</v>
      </c>
      <c r="D24" s="11">
        <v>2665.39</v>
      </c>
      <c r="E24" s="13">
        <f t="shared" si="1"/>
        <v>2474.8282265552461</v>
      </c>
      <c r="F24" s="16">
        <f t="shared" si="2"/>
        <v>2665.3500000000004</v>
      </c>
      <c r="G24" s="15">
        <v>1</v>
      </c>
      <c r="H24" s="13">
        <f t="shared" si="0"/>
        <v>2665.39</v>
      </c>
      <c r="I24" t="s">
        <v>501</v>
      </c>
      <c r="J24" t="s">
        <v>598</v>
      </c>
      <c r="K24" s="13"/>
      <c r="L24" s="34" t="s">
        <v>741</v>
      </c>
      <c r="M24" s="37">
        <f>MIN(D5:D139)</f>
        <v>1404.34</v>
      </c>
    </row>
    <row r="25" spans="1:13" ht="15.75" thickBot="1" x14ac:dyDescent="0.3">
      <c r="A25">
        <v>11274</v>
      </c>
      <c r="B25" t="s">
        <v>500</v>
      </c>
      <c r="C25" t="s">
        <v>623</v>
      </c>
      <c r="D25" s="11">
        <v>1943.24</v>
      </c>
      <c r="E25" s="13">
        <f t="shared" si="1"/>
        <v>1804.3082636954505</v>
      </c>
      <c r="F25" s="16">
        <f t="shared" si="2"/>
        <v>1943.2</v>
      </c>
      <c r="G25" s="15">
        <v>1</v>
      </c>
      <c r="H25" s="13">
        <f t="shared" si="0"/>
        <v>1943.24</v>
      </c>
      <c r="I25" t="s">
        <v>505</v>
      </c>
      <c r="J25" t="s">
        <v>599</v>
      </c>
      <c r="K25" s="13"/>
      <c r="L25" s="35" t="s">
        <v>735</v>
      </c>
      <c r="M25" s="38">
        <f>AVERAGE(D5:D139)</f>
        <v>5283.9167407407413</v>
      </c>
    </row>
    <row r="26" spans="1:13" x14ac:dyDescent="0.25">
      <c r="A26">
        <v>11378</v>
      </c>
      <c r="B26" t="s">
        <v>500</v>
      </c>
      <c r="C26" t="s">
        <v>673</v>
      </c>
      <c r="D26" s="11">
        <v>4355.01</v>
      </c>
      <c r="E26" s="13">
        <f t="shared" si="1"/>
        <v>4043.6490250696384</v>
      </c>
      <c r="F26" s="16">
        <f t="shared" si="2"/>
        <v>4355</v>
      </c>
      <c r="G26" s="15">
        <v>12</v>
      </c>
      <c r="H26" s="13">
        <f t="shared" si="0"/>
        <v>52260.12</v>
      </c>
      <c r="I26" t="s">
        <v>499</v>
      </c>
      <c r="J26" t="s">
        <v>603</v>
      </c>
      <c r="K26" s="13"/>
    </row>
    <row r="27" spans="1:13" x14ac:dyDescent="0.25">
      <c r="A27">
        <v>11312</v>
      </c>
      <c r="B27" t="s">
        <v>500</v>
      </c>
      <c r="C27" t="s">
        <v>642</v>
      </c>
      <c r="D27" s="11">
        <v>3079</v>
      </c>
      <c r="E27" s="13">
        <f t="shared" si="1"/>
        <v>2858.867223769731</v>
      </c>
      <c r="F27" s="16">
        <f t="shared" si="2"/>
        <v>3079</v>
      </c>
      <c r="G27" s="15">
        <v>10</v>
      </c>
      <c r="H27" s="13">
        <f t="shared" si="0"/>
        <v>30790</v>
      </c>
      <c r="I27" t="s">
        <v>505</v>
      </c>
      <c r="J27" t="s">
        <v>601</v>
      </c>
      <c r="K27" s="13"/>
    </row>
    <row r="28" spans="1:13" x14ac:dyDescent="0.25">
      <c r="A28">
        <v>11514</v>
      </c>
      <c r="B28" t="s">
        <v>525</v>
      </c>
      <c r="C28" t="s">
        <v>591</v>
      </c>
      <c r="D28" s="11">
        <v>8249</v>
      </c>
      <c r="E28" s="13">
        <f t="shared" si="1"/>
        <v>7659.2386258124425</v>
      </c>
      <c r="F28" s="16">
        <f t="shared" si="2"/>
        <v>8249</v>
      </c>
      <c r="G28" s="15">
        <v>9</v>
      </c>
      <c r="H28" s="13">
        <f t="shared" si="0"/>
        <v>74241</v>
      </c>
      <c r="J28" t="s">
        <v>609</v>
      </c>
      <c r="K28" s="13"/>
    </row>
    <row r="29" spans="1:13" x14ac:dyDescent="0.25">
      <c r="A29">
        <v>11494</v>
      </c>
      <c r="B29" t="s">
        <v>525</v>
      </c>
      <c r="C29" t="s">
        <v>720</v>
      </c>
      <c r="D29" s="11">
        <v>5499</v>
      </c>
      <c r="E29" s="13">
        <f t="shared" si="1"/>
        <v>5105.849582172702</v>
      </c>
      <c r="F29" s="16">
        <f t="shared" si="2"/>
        <v>5499</v>
      </c>
      <c r="G29" s="15">
        <v>11</v>
      </c>
      <c r="H29" s="13">
        <f t="shared" si="0"/>
        <v>60489</v>
      </c>
      <c r="I29" t="s">
        <v>505</v>
      </c>
      <c r="J29" t="s">
        <v>607</v>
      </c>
      <c r="K29" s="13"/>
    </row>
    <row r="30" spans="1:13" x14ac:dyDescent="0.25">
      <c r="A30">
        <v>11414</v>
      </c>
      <c r="B30" t="s">
        <v>529</v>
      </c>
      <c r="C30" t="s">
        <v>688</v>
      </c>
      <c r="D30" s="11">
        <v>4137.21</v>
      </c>
      <c r="E30" s="13">
        <f t="shared" si="1"/>
        <v>3841.4206128133706</v>
      </c>
      <c r="F30" s="16">
        <f t="shared" si="2"/>
        <v>4137.2</v>
      </c>
      <c r="G30" s="15">
        <v>3</v>
      </c>
      <c r="H30" s="13">
        <f t="shared" si="0"/>
        <v>12411.630000000001</v>
      </c>
      <c r="I30" t="s">
        <v>505</v>
      </c>
      <c r="J30" t="s">
        <v>604</v>
      </c>
      <c r="K30" s="13"/>
    </row>
    <row r="31" spans="1:13" x14ac:dyDescent="0.25">
      <c r="A31">
        <v>11330</v>
      </c>
      <c r="B31" t="s">
        <v>526</v>
      </c>
      <c r="C31" t="s">
        <v>651</v>
      </c>
      <c r="D31" s="11">
        <v>4949</v>
      </c>
      <c r="E31" s="13">
        <f t="shared" si="1"/>
        <v>4595.1717734447539</v>
      </c>
      <c r="F31" s="16">
        <f t="shared" si="2"/>
        <v>4949</v>
      </c>
      <c r="G31" s="15">
        <v>1</v>
      </c>
      <c r="H31" s="13">
        <f t="shared" si="0"/>
        <v>4949</v>
      </c>
      <c r="I31" t="s">
        <v>513</v>
      </c>
      <c r="J31" t="s">
        <v>602</v>
      </c>
      <c r="K31" s="13"/>
    </row>
    <row r="32" spans="1:13" x14ac:dyDescent="0.25">
      <c r="A32">
        <v>11304</v>
      </c>
      <c r="B32" t="s">
        <v>529</v>
      </c>
      <c r="C32" t="s">
        <v>638</v>
      </c>
      <c r="D32" s="11">
        <v>3266.01</v>
      </c>
      <c r="E32" s="13">
        <f t="shared" si="1"/>
        <v>3032.5069637883012</v>
      </c>
      <c r="F32" s="16">
        <f t="shared" si="2"/>
        <v>3266</v>
      </c>
      <c r="G32" s="15">
        <v>2</v>
      </c>
      <c r="H32" s="13">
        <f t="shared" si="0"/>
        <v>6532.02</v>
      </c>
      <c r="I32" t="s">
        <v>507</v>
      </c>
      <c r="J32" t="s">
        <v>600</v>
      </c>
      <c r="K32" s="13"/>
    </row>
    <row r="33" spans="1:11" x14ac:dyDescent="0.25">
      <c r="A33">
        <v>11368</v>
      </c>
      <c r="B33" t="s">
        <v>526</v>
      </c>
      <c r="C33" t="s">
        <v>669</v>
      </c>
      <c r="D33" s="11">
        <v>3998.59</v>
      </c>
      <c r="E33" s="13">
        <f t="shared" si="1"/>
        <v>3712.7112349117924</v>
      </c>
      <c r="F33" s="16">
        <f t="shared" si="2"/>
        <v>3998.55</v>
      </c>
      <c r="G33" s="15">
        <v>11</v>
      </c>
      <c r="H33" s="13">
        <f t="shared" si="0"/>
        <v>43984.490000000005</v>
      </c>
      <c r="I33" t="s">
        <v>499</v>
      </c>
      <c r="J33" t="s">
        <v>603</v>
      </c>
      <c r="K33" s="13"/>
    </row>
    <row r="34" spans="1:11" x14ac:dyDescent="0.25">
      <c r="A34">
        <v>11476</v>
      </c>
      <c r="B34" t="s">
        <v>555</v>
      </c>
      <c r="C34" t="s">
        <v>578</v>
      </c>
      <c r="D34" s="11">
        <v>8886.99</v>
      </c>
      <c r="E34" s="13">
        <f t="shared" si="1"/>
        <v>8251.6155988857936</v>
      </c>
      <c r="F34" s="16">
        <f t="shared" si="2"/>
        <v>8886.9500000000007</v>
      </c>
      <c r="G34" s="15">
        <v>12</v>
      </c>
      <c r="H34" s="13">
        <f t="shared" si="0"/>
        <v>106643.88</v>
      </c>
      <c r="I34" t="s">
        <v>527</v>
      </c>
      <c r="J34" t="s">
        <v>612</v>
      </c>
      <c r="K34" s="13"/>
    </row>
    <row r="35" spans="1:11" x14ac:dyDescent="0.25">
      <c r="A35">
        <v>11334</v>
      </c>
      <c r="B35" t="s">
        <v>539</v>
      </c>
      <c r="C35" t="s">
        <v>653</v>
      </c>
      <c r="D35" s="11">
        <v>6269</v>
      </c>
      <c r="E35" s="13">
        <f t="shared" si="1"/>
        <v>5820.7985143918295</v>
      </c>
      <c r="F35" s="16">
        <f t="shared" si="2"/>
        <v>6269</v>
      </c>
      <c r="G35" s="15">
        <v>4</v>
      </c>
      <c r="H35" s="13">
        <f t="shared" si="0"/>
        <v>25076</v>
      </c>
      <c r="I35" t="s">
        <v>540</v>
      </c>
      <c r="J35" t="s">
        <v>602</v>
      </c>
      <c r="K35" s="13"/>
    </row>
    <row r="36" spans="1:11" x14ac:dyDescent="0.25">
      <c r="A36">
        <v>11356</v>
      </c>
      <c r="B36" t="s">
        <v>529</v>
      </c>
      <c r="C36" t="s">
        <v>663</v>
      </c>
      <c r="D36" s="11">
        <v>3556.42</v>
      </c>
      <c r="E36" s="13">
        <f t="shared" si="1"/>
        <v>3302.1541318477252</v>
      </c>
      <c r="F36" s="16">
        <f t="shared" si="2"/>
        <v>3556.4</v>
      </c>
      <c r="G36" s="15">
        <v>7</v>
      </c>
      <c r="H36" s="13">
        <f t="shared" si="0"/>
        <v>24894.940000000002</v>
      </c>
      <c r="I36" t="s">
        <v>513</v>
      </c>
      <c r="J36" t="s">
        <v>603</v>
      </c>
      <c r="K36" s="13"/>
    </row>
    <row r="37" spans="1:11" x14ac:dyDescent="0.25">
      <c r="A37">
        <v>11374</v>
      </c>
      <c r="B37" t="s">
        <v>506</v>
      </c>
      <c r="C37" t="s">
        <v>671</v>
      </c>
      <c r="D37" s="11">
        <v>4069</v>
      </c>
      <c r="E37" s="13">
        <f t="shared" si="1"/>
        <v>3778.0872794800371</v>
      </c>
      <c r="F37" s="16">
        <f t="shared" si="2"/>
        <v>4069</v>
      </c>
      <c r="G37" s="15">
        <v>7</v>
      </c>
      <c r="H37" s="13">
        <f t="shared" ref="H37:H68" si="4">D37*G37</f>
        <v>28483</v>
      </c>
      <c r="I37" t="s">
        <v>513</v>
      </c>
      <c r="J37" t="s">
        <v>603</v>
      </c>
      <c r="K37" s="13"/>
    </row>
    <row r="38" spans="1:11" x14ac:dyDescent="0.25">
      <c r="A38">
        <v>11316</v>
      </c>
      <c r="B38" t="s">
        <v>532</v>
      </c>
      <c r="C38" t="s">
        <v>644</v>
      </c>
      <c r="D38" s="11">
        <v>3233.02</v>
      </c>
      <c r="E38" s="13">
        <f t="shared" si="1"/>
        <v>3001.8755803156919</v>
      </c>
      <c r="F38" s="16">
        <f t="shared" si="2"/>
        <v>3233</v>
      </c>
      <c r="G38" s="15">
        <v>1</v>
      </c>
      <c r="H38" s="13">
        <f t="shared" si="4"/>
        <v>3233.02</v>
      </c>
      <c r="I38" t="s">
        <v>510</v>
      </c>
      <c r="J38" t="s">
        <v>601</v>
      </c>
      <c r="K38" s="13"/>
    </row>
    <row r="39" spans="1:11" x14ac:dyDescent="0.25">
      <c r="A39">
        <v>11340</v>
      </c>
      <c r="B39" t="s">
        <v>532</v>
      </c>
      <c r="C39" t="s">
        <v>656</v>
      </c>
      <c r="D39" s="11">
        <v>3017.42</v>
      </c>
      <c r="E39" s="13">
        <f t="shared" si="1"/>
        <v>2801.6898792943362</v>
      </c>
      <c r="F39" s="16">
        <f t="shared" si="2"/>
        <v>3017.4</v>
      </c>
      <c r="G39" s="15">
        <v>12</v>
      </c>
      <c r="H39" s="13">
        <f t="shared" si="4"/>
        <v>36209.040000000001</v>
      </c>
      <c r="I39" t="s">
        <v>543</v>
      </c>
      <c r="J39" t="s">
        <v>603</v>
      </c>
      <c r="K39" s="13"/>
    </row>
    <row r="40" spans="1:11" x14ac:dyDescent="0.25">
      <c r="A40">
        <v>11416</v>
      </c>
      <c r="B40" t="s">
        <v>506</v>
      </c>
      <c r="C40" t="s">
        <v>689</v>
      </c>
      <c r="D40" s="11">
        <v>4311.0200000000004</v>
      </c>
      <c r="E40" s="13">
        <f t="shared" si="1"/>
        <v>4002.8040854224705</v>
      </c>
      <c r="F40" s="16">
        <f t="shared" si="2"/>
        <v>4311</v>
      </c>
      <c r="G40" s="15">
        <v>2</v>
      </c>
      <c r="H40" s="13">
        <f t="shared" si="4"/>
        <v>8622.0400000000009</v>
      </c>
      <c r="I40" t="s">
        <v>507</v>
      </c>
      <c r="J40" t="s">
        <v>604</v>
      </c>
      <c r="K40" s="13"/>
    </row>
    <row r="41" spans="1:11" x14ac:dyDescent="0.25">
      <c r="A41">
        <v>11434</v>
      </c>
      <c r="B41" t="s">
        <v>566</v>
      </c>
      <c r="C41" t="s">
        <v>695</v>
      </c>
      <c r="D41" s="11">
        <v>5117.3100000000004</v>
      </c>
      <c r="E41" s="13">
        <f t="shared" si="1"/>
        <v>4751.4484679665748</v>
      </c>
      <c r="F41" s="16">
        <f t="shared" si="2"/>
        <v>5117.3</v>
      </c>
      <c r="G41" s="15">
        <v>11</v>
      </c>
      <c r="H41" s="13">
        <f t="shared" si="4"/>
        <v>56290.41</v>
      </c>
      <c r="I41" t="s">
        <v>505</v>
      </c>
      <c r="J41" t="s">
        <v>604</v>
      </c>
      <c r="K41" s="13"/>
    </row>
    <row r="42" spans="1:11" x14ac:dyDescent="0.25">
      <c r="A42">
        <v>11480</v>
      </c>
      <c r="B42" t="s">
        <v>552</v>
      </c>
      <c r="C42" t="s">
        <v>579</v>
      </c>
      <c r="D42" s="11">
        <v>12331.09</v>
      </c>
      <c r="E42" s="13">
        <f t="shared" si="1"/>
        <v>11449.480037140205</v>
      </c>
      <c r="F42" s="16">
        <f t="shared" si="2"/>
        <v>12331.050000000001</v>
      </c>
      <c r="G42" s="15">
        <v>9</v>
      </c>
      <c r="H42" s="13">
        <f t="shared" si="4"/>
        <v>110979.81</v>
      </c>
      <c r="I42" t="s">
        <v>516</v>
      </c>
      <c r="J42" t="s">
        <v>612</v>
      </c>
      <c r="K42" s="13"/>
    </row>
    <row r="43" spans="1:11" x14ac:dyDescent="0.25">
      <c r="A43">
        <v>11430</v>
      </c>
      <c r="B43" t="s">
        <v>552</v>
      </c>
      <c r="C43" t="s">
        <v>565</v>
      </c>
      <c r="D43" s="11">
        <v>4790.6099999999997</v>
      </c>
      <c r="E43" s="13">
        <f t="shared" si="1"/>
        <v>4448.1058495821726</v>
      </c>
      <c r="F43" s="16">
        <f t="shared" si="2"/>
        <v>4790.6000000000004</v>
      </c>
      <c r="G43" s="15">
        <v>5</v>
      </c>
      <c r="H43" s="13">
        <f t="shared" si="4"/>
        <v>23953.05</v>
      </c>
      <c r="I43" t="s">
        <v>505</v>
      </c>
      <c r="J43" t="s">
        <v>604</v>
      </c>
      <c r="K43" s="13"/>
    </row>
    <row r="44" spans="1:11" x14ac:dyDescent="0.25">
      <c r="A44">
        <v>11484</v>
      </c>
      <c r="B44" t="s">
        <v>566</v>
      </c>
      <c r="C44" t="s">
        <v>715</v>
      </c>
      <c r="D44" s="11">
        <v>2909.62</v>
      </c>
      <c r="E44" s="13">
        <f t="shared" si="1"/>
        <v>2701.5970287836585</v>
      </c>
      <c r="F44" s="16">
        <f t="shared" si="2"/>
        <v>2909.6000000000004</v>
      </c>
      <c r="G44" s="15">
        <v>8</v>
      </c>
      <c r="H44" s="13">
        <f t="shared" si="4"/>
        <v>23276.959999999999</v>
      </c>
      <c r="I44" t="s">
        <v>505</v>
      </c>
      <c r="J44" t="s">
        <v>613</v>
      </c>
      <c r="K44" s="13"/>
    </row>
    <row r="45" spans="1:11" x14ac:dyDescent="0.25">
      <c r="A45">
        <v>11402</v>
      </c>
      <c r="B45" t="s">
        <v>532</v>
      </c>
      <c r="C45" t="s">
        <v>682</v>
      </c>
      <c r="D45" s="11">
        <v>3109.79</v>
      </c>
      <c r="E45" s="13">
        <f t="shared" si="1"/>
        <v>2887.4558960074282</v>
      </c>
      <c r="F45" s="16">
        <f t="shared" si="2"/>
        <v>3109.75</v>
      </c>
      <c r="G45" s="15">
        <v>4</v>
      </c>
      <c r="H45" s="13">
        <f t="shared" si="4"/>
        <v>12439.16</v>
      </c>
      <c r="I45" t="s">
        <v>543</v>
      </c>
      <c r="J45" t="s">
        <v>604</v>
      </c>
      <c r="K45" s="13"/>
    </row>
    <row r="46" spans="1:11" x14ac:dyDescent="0.25">
      <c r="A46">
        <v>11270</v>
      </c>
      <c r="B46" t="s">
        <v>514</v>
      </c>
      <c r="C46" t="s">
        <v>621</v>
      </c>
      <c r="D46" s="11">
        <v>5665.09</v>
      </c>
      <c r="E46" s="13">
        <f t="shared" si="1"/>
        <v>5260.0649953574748</v>
      </c>
      <c r="F46" s="16">
        <f t="shared" si="2"/>
        <v>5665.05</v>
      </c>
      <c r="G46" s="15">
        <v>4</v>
      </c>
      <c r="H46" s="13">
        <f t="shared" si="4"/>
        <v>22660.36</v>
      </c>
      <c r="I46" t="s">
        <v>507</v>
      </c>
      <c r="J46" t="s">
        <v>598</v>
      </c>
      <c r="K46" s="13"/>
    </row>
    <row r="47" spans="1:11" x14ac:dyDescent="0.25">
      <c r="A47">
        <v>11364</v>
      </c>
      <c r="B47" t="s">
        <v>529</v>
      </c>
      <c r="C47" t="s">
        <v>667</v>
      </c>
      <c r="D47" s="11">
        <v>3887.49</v>
      </c>
      <c r="E47" s="13">
        <f t="shared" si="1"/>
        <v>3609.5543175487464</v>
      </c>
      <c r="F47" s="16">
        <f t="shared" si="2"/>
        <v>3887.4500000000003</v>
      </c>
      <c r="G47" s="15">
        <v>4</v>
      </c>
      <c r="H47" s="13">
        <f t="shared" si="4"/>
        <v>15549.96</v>
      </c>
      <c r="I47" t="s">
        <v>505</v>
      </c>
      <c r="J47" t="s">
        <v>603</v>
      </c>
      <c r="K47" s="13"/>
    </row>
    <row r="48" spans="1:11" x14ac:dyDescent="0.25">
      <c r="A48">
        <v>11366</v>
      </c>
      <c r="B48" t="s">
        <v>529</v>
      </c>
      <c r="C48" t="s">
        <v>668</v>
      </c>
      <c r="D48" s="11">
        <v>3849</v>
      </c>
      <c r="E48" s="13">
        <f t="shared" si="1"/>
        <v>3573.8161559888581</v>
      </c>
      <c r="F48" s="16">
        <f t="shared" si="2"/>
        <v>3849</v>
      </c>
      <c r="G48" s="15">
        <v>4</v>
      </c>
      <c r="H48" s="13">
        <f t="shared" si="4"/>
        <v>15396</v>
      </c>
      <c r="I48" t="s">
        <v>507</v>
      </c>
      <c r="J48" t="s">
        <v>603</v>
      </c>
      <c r="K48" s="13"/>
    </row>
    <row r="49" spans="1:11" x14ac:dyDescent="0.25">
      <c r="A49">
        <v>11390</v>
      </c>
      <c r="B49" t="s">
        <v>555</v>
      </c>
      <c r="C49" t="s">
        <v>556</v>
      </c>
      <c r="D49" s="11">
        <v>4998.49</v>
      </c>
      <c r="E49" s="13">
        <f t="shared" si="1"/>
        <v>4641.1234911792017</v>
      </c>
      <c r="F49" s="16">
        <f t="shared" si="2"/>
        <v>4998.4500000000007</v>
      </c>
      <c r="G49" s="15">
        <v>1</v>
      </c>
      <c r="H49" s="13">
        <f t="shared" si="4"/>
        <v>4998.49</v>
      </c>
      <c r="I49" t="s">
        <v>516</v>
      </c>
      <c r="J49" t="s">
        <v>603</v>
      </c>
      <c r="K49" s="13"/>
    </row>
    <row r="50" spans="1:11" x14ac:dyDescent="0.25">
      <c r="A50">
        <v>11298</v>
      </c>
      <c r="B50" t="s">
        <v>526</v>
      </c>
      <c r="C50" t="s">
        <v>635</v>
      </c>
      <c r="D50" s="11">
        <v>5553.99</v>
      </c>
      <c r="E50" s="13">
        <f t="shared" si="1"/>
        <v>5156.9080779944288</v>
      </c>
      <c r="F50" s="16">
        <f t="shared" si="2"/>
        <v>5553.9500000000007</v>
      </c>
      <c r="G50" s="15">
        <v>10</v>
      </c>
      <c r="H50" s="13">
        <f t="shared" si="4"/>
        <v>55539.899999999994</v>
      </c>
      <c r="I50" t="s">
        <v>527</v>
      </c>
      <c r="J50" t="s">
        <v>599</v>
      </c>
      <c r="K50" s="13"/>
    </row>
    <row r="51" spans="1:11" x14ac:dyDescent="0.25">
      <c r="A51">
        <v>11386</v>
      </c>
      <c r="B51" t="s">
        <v>554</v>
      </c>
      <c r="C51" t="s">
        <v>676</v>
      </c>
      <c r="D51" s="11">
        <v>4572.8100000000004</v>
      </c>
      <c r="E51" s="13">
        <f t="shared" si="1"/>
        <v>4245.8774373259057</v>
      </c>
      <c r="F51" s="16">
        <f t="shared" si="2"/>
        <v>4572.8</v>
      </c>
      <c r="G51" s="15">
        <v>3</v>
      </c>
      <c r="H51" s="13">
        <f t="shared" si="4"/>
        <v>13718.43</v>
      </c>
      <c r="I51" t="s">
        <v>499</v>
      </c>
      <c r="J51" t="s">
        <v>603</v>
      </c>
      <c r="K51" s="13"/>
    </row>
    <row r="52" spans="1:11" x14ac:dyDescent="0.25">
      <c r="A52">
        <v>11510</v>
      </c>
      <c r="B52" t="s">
        <v>588</v>
      </c>
      <c r="C52" t="s">
        <v>589</v>
      </c>
      <c r="D52" s="11">
        <v>7890.12</v>
      </c>
      <c r="E52" s="13">
        <f t="shared" si="1"/>
        <v>7326.0167130919226</v>
      </c>
      <c r="F52" s="16">
        <f t="shared" si="2"/>
        <v>7890.1</v>
      </c>
      <c r="G52" s="15">
        <v>5</v>
      </c>
      <c r="H52" s="13">
        <f t="shared" si="4"/>
        <v>39450.6</v>
      </c>
      <c r="J52" t="s">
        <v>609</v>
      </c>
      <c r="K52" s="13"/>
    </row>
    <row r="53" spans="1:11" x14ac:dyDescent="0.25">
      <c r="A53">
        <v>11408</v>
      </c>
      <c r="B53" t="s">
        <v>554</v>
      </c>
      <c r="C53" t="s">
        <v>685</v>
      </c>
      <c r="D53" s="11">
        <v>3538.26</v>
      </c>
      <c r="E53" s="13">
        <f t="shared" si="1"/>
        <v>3285.2924791086352</v>
      </c>
      <c r="F53" s="16">
        <f t="shared" si="2"/>
        <v>3538.25</v>
      </c>
      <c r="G53" s="15">
        <v>8</v>
      </c>
      <c r="H53" s="13">
        <f t="shared" si="4"/>
        <v>28306.080000000002</v>
      </c>
      <c r="I53" t="s">
        <v>505</v>
      </c>
      <c r="J53" t="s">
        <v>604</v>
      </c>
      <c r="K53" s="13"/>
    </row>
    <row r="54" spans="1:11" x14ac:dyDescent="0.25">
      <c r="A54">
        <v>11338</v>
      </c>
      <c r="B54" t="s">
        <v>542</v>
      </c>
      <c r="C54" t="s">
        <v>655</v>
      </c>
      <c r="D54" s="11">
        <v>8965</v>
      </c>
      <c r="E54" s="13">
        <f t="shared" si="1"/>
        <v>8324.0482822655522</v>
      </c>
      <c r="F54" s="16">
        <f t="shared" si="2"/>
        <v>8965</v>
      </c>
      <c r="G54" s="15">
        <v>10</v>
      </c>
      <c r="H54" s="13">
        <f t="shared" si="4"/>
        <v>89650</v>
      </c>
      <c r="I54" t="s">
        <v>541</v>
      </c>
      <c r="J54" t="s">
        <v>602</v>
      </c>
      <c r="K54" s="13"/>
    </row>
    <row r="55" spans="1:11" x14ac:dyDescent="0.25">
      <c r="A55">
        <v>11358</v>
      </c>
      <c r="B55" t="s">
        <v>530</v>
      </c>
      <c r="C55" t="s">
        <v>664</v>
      </c>
      <c r="D55" s="11">
        <v>4463.91</v>
      </c>
      <c r="E55" s="13">
        <f t="shared" si="1"/>
        <v>4144.7632311977713</v>
      </c>
      <c r="F55" s="16">
        <f t="shared" si="2"/>
        <v>4463.9000000000005</v>
      </c>
      <c r="G55" s="15">
        <v>7</v>
      </c>
      <c r="H55" s="13">
        <f t="shared" si="4"/>
        <v>31247.37</v>
      </c>
      <c r="I55" t="s">
        <v>499</v>
      </c>
      <c r="J55" t="s">
        <v>603</v>
      </c>
      <c r="K55" s="13"/>
    </row>
    <row r="56" spans="1:11" x14ac:dyDescent="0.25">
      <c r="A56">
        <v>11474</v>
      </c>
      <c r="B56" t="s">
        <v>521</v>
      </c>
      <c r="C56" t="s">
        <v>712</v>
      </c>
      <c r="D56" s="11">
        <v>6998.29</v>
      </c>
      <c r="E56" s="13">
        <f t="shared" si="1"/>
        <v>6497.9480037140211</v>
      </c>
      <c r="F56" s="16">
        <f t="shared" si="2"/>
        <v>6998.25</v>
      </c>
      <c r="G56" s="15">
        <v>1</v>
      </c>
      <c r="H56" s="13">
        <f t="shared" si="4"/>
        <v>6998.29</v>
      </c>
      <c r="I56" t="s">
        <v>505</v>
      </c>
      <c r="J56" t="s">
        <v>612</v>
      </c>
      <c r="K56" s="13"/>
    </row>
    <row r="57" spans="1:11" x14ac:dyDescent="0.25">
      <c r="A57">
        <v>11382</v>
      </c>
      <c r="B57" t="s">
        <v>512</v>
      </c>
      <c r="C57" t="s">
        <v>674</v>
      </c>
      <c r="D57" s="11">
        <v>4554.09</v>
      </c>
      <c r="E57" s="13">
        <f t="shared" si="1"/>
        <v>4228.4958217270196</v>
      </c>
      <c r="F57" s="16">
        <f t="shared" si="2"/>
        <v>4554.05</v>
      </c>
      <c r="G57" s="15">
        <v>2</v>
      </c>
      <c r="H57" s="13">
        <f t="shared" si="4"/>
        <v>9108.18</v>
      </c>
      <c r="I57" t="s">
        <v>505</v>
      </c>
      <c r="J57" t="s">
        <v>603</v>
      </c>
      <c r="K57" s="13"/>
    </row>
    <row r="58" spans="1:11" x14ac:dyDescent="0.25">
      <c r="A58">
        <v>11486</v>
      </c>
      <c r="B58" t="s">
        <v>518</v>
      </c>
      <c r="C58" t="s">
        <v>716</v>
      </c>
      <c r="D58" s="11">
        <v>5661.81</v>
      </c>
      <c r="E58" s="13">
        <f t="shared" si="1"/>
        <v>5257.0194986072429</v>
      </c>
      <c r="F58" s="16">
        <f t="shared" si="2"/>
        <v>5661.8</v>
      </c>
      <c r="G58" s="15">
        <v>8</v>
      </c>
      <c r="H58" s="13">
        <f t="shared" si="4"/>
        <v>45294.48</v>
      </c>
      <c r="I58" t="s">
        <v>513</v>
      </c>
      <c r="J58" t="s">
        <v>613</v>
      </c>
      <c r="K58" s="13"/>
    </row>
    <row r="59" spans="1:11" x14ac:dyDescent="0.25">
      <c r="A59">
        <v>11462</v>
      </c>
      <c r="B59" t="s">
        <v>518</v>
      </c>
      <c r="C59" t="s">
        <v>708</v>
      </c>
      <c r="D59" s="11">
        <v>3959</v>
      </c>
      <c r="E59" s="13">
        <f t="shared" si="1"/>
        <v>3675.9517177344478</v>
      </c>
      <c r="F59" s="16">
        <f t="shared" si="2"/>
        <v>3959</v>
      </c>
      <c r="G59" s="15">
        <v>1</v>
      </c>
      <c r="H59" s="13">
        <f t="shared" si="4"/>
        <v>3959</v>
      </c>
      <c r="I59" t="s">
        <v>507</v>
      </c>
      <c r="J59" t="s">
        <v>611</v>
      </c>
      <c r="K59" s="13"/>
    </row>
    <row r="60" spans="1:11" x14ac:dyDescent="0.25">
      <c r="A60">
        <v>11458</v>
      </c>
      <c r="B60" t="s">
        <v>532</v>
      </c>
      <c r="C60" t="s">
        <v>706</v>
      </c>
      <c r="D60" s="11">
        <v>3017.42</v>
      </c>
      <c r="E60" s="13">
        <f t="shared" si="1"/>
        <v>2801.6898792943362</v>
      </c>
      <c r="F60" s="16">
        <f t="shared" si="2"/>
        <v>3017.4</v>
      </c>
      <c r="G60" s="15">
        <v>8</v>
      </c>
      <c r="H60" s="13">
        <f t="shared" si="4"/>
        <v>24139.360000000001</v>
      </c>
      <c r="I60" t="s">
        <v>572</v>
      </c>
      <c r="J60" t="s">
        <v>611</v>
      </c>
      <c r="K60" s="13"/>
    </row>
    <row r="61" spans="1:11" x14ac:dyDescent="0.25">
      <c r="A61">
        <v>11336</v>
      </c>
      <c r="B61" t="s">
        <v>531</v>
      </c>
      <c r="C61" t="s">
        <v>654</v>
      </c>
      <c r="D61" s="11">
        <v>6251.42</v>
      </c>
      <c r="E61" s="13">
        <f t="shared" si="1"/>
        <v>5804.4753946146711</v>
      </c>
      <c r="F61" s="16">
        <f t="shared" si="2"/>
        <v>6251.4000000000005</v>
      </c>
      <c r="G61" s="15">
        <v>5</v>
      </c>
      <c r="H61" s="13">
        <f t="shared" si="4"/>
        <v>31257.1</v>
      </c>
      <c r="I61" t="s">
        <v>541</v>
      </c>
      <c r="J61" t="s">
        <v>602</v>
      </c>
      <c r="K61" s="13"/>
    </row>
    <row r="62" spans="1:11" x14ac:dyDescent="0.25">
      <c r="A62">
        <v>11328</v>
      </c>
      <c r="B62" t="s">
        <v>537</v>
      </c>
      <c r="C62" t="s">
        <v>650</v>
      </c>
      <c r="D62" s="11">
        <v>1404.34</v>
      </c>
      <c r="E62" s="13">
        <f t="shared" si="1"/>
        <v>1303.936861652739</v>
      </c>
      <c r="F62" s="16">
        <f t="shared" si="2"/>
        <v>1404.3000000000002</v>
      </c>
      <c r="G62" s="15">
        <v>11</v>
      </c>
      <c r="H62" s="13">
        <f t="shared" si="4"/>
        <v>15447.74</v>
      </c>
      <c r="I62" t="s">
        <v>527</v>
      </c>
      <c r="J62" t="s">
        <v>601</v>
      </c>
      <c r="K62" s="13"/>
    </row>
    <row r="63" spans="1:11" x14ac:dyDescent="0.25">
      <c r="A63">
        <v>11400</v>
      </c>
      <c r="B63" t="s">
        <v>537</v>
      </c>
      <c r="C63" t="s">
        <v>681</v>
      </c>
      <c r="D63" s="11">
        <v>11376</v>
      </c>
      <c r="E63" s="13">
        <f t="shared" si="1"/>
        <v>10562.674094707521</v>
      </c>
      <c r="F63" s="16">
        <f t="shared" si="2"/>
        <v>11376</v>
      </c>
      <c r="G63" s="15">
        <v>4</v>
      </c>
      <c r="H63" s="13">
        <f t="shared" si="4"/>
        <v>45504</v>
      </c>
      <c r="I63" t="s">
        <v>513</v>
      </c>
      <c r="J63" t="s">
        <v>603</v>
      </c>
      <c r="K63" s="13"/>
    </row>
    <row r="64" spans="1:11" x14ac:dyDescent="0.25">
      <c r="A64">
        <v>11314</v>
      </c>
      <c r="B64" t="s">
        <v>531</v>
      </c>
      <c r="C64" t="s">
        <v>643</v>
      </c>
      <c r="D64" s="11">
        <v>4572.8100000000004</v>
      </c>
      <c r="E64" s="13">
        <f t="shared" si="1"/>
        <v>4245.8774373259057</v>
      </c>
      <c r="F64" s="16">
        <f t="shared" si="2"/>
        <v>4572.8</v>
      </c>
      <c r="G64" s="15">
        <v>5</v>
      </c>
      <c r="H64" s="13">
        <f t="shared" si="4"/>
        <v>22864.050000000003</v>
      </c>
      <c r="I64" t="s">
        <v>513</v>
      </c>
      <c r="J64" t="s">
        <v>601</v>
      </c>
      <c r="K64" s="13"/>
    </row>
    <row r="65" spans="1:11" x14ac:dyDescent="0.25">
      <c r="A65">
        <v>11262</v>
      </c>
      <c r="B65" t="s">
        <v>506</v>
      </c>
      <c r="C65" t="s">
        <v>617</v>
      </c>
      <c r="D65" s="11">
        <v>3629</v>
      </c>
      <c r="E65" s="13">
        <f t="shared" si="1"/>
        <v>3369.5450324976787</v>
      </c>
      <c r="F65" s="16">
        <f t="shared" si="2"/>
        <v>3629</v>
      </c>
      <c r="G65" s="15">
        <v>10</v>
      </c>
      <c r="H65" s="13">
        <f t="shared" si="4"/>
        <v>36290</v>
      </c>
      <c r="I65" t="s">
        <v>507</v>
      </c>
      <c r="J65" t="s">
        <v>598</v>
      </c>
      <c r="K65" s="13"/>
    </row>
    <row r="66" spans="1:11" x14ac:dyDescent="0.25">
      <c r="A66">
        <v>11472</v>
      </c>
      <c r="B66" t="s">
        <v>577</v>
      </c>
      <c r="C66" t="s">
        <v>711</v>
      </c>
      <c r="D66" s="11">
        <v>6442.79</v>
      </c>
      <c r="E66" s="13">
        <f t="shared" si="1"/>
        <v>5982.163416898793</v>
      </c>
      <c r="F66" s="16">
        <f t="shared" si="2"/>
        <v>6442.75</v>
      </c>
      <c r="G66" s="15">
        <v>4</v>
      </c>
      <c r="H66" s="13">
        <f t="shared" si="4"/>
        <v>25771.16</v>
      </c>
      <c r="I66" t="s">
        <v>516</v>
      </c>
      <c r="J66" t="s">
        <v>612</v>
      </c>
      <c r="K66" s="13"/>
    </row>
    <row r="67" spans="1:11" x14ac:dyDescent="0.25">
      <c r="A67">
        <v>11360</v>
      </c>
      <c r="B67" t="s">
        <v>511</v>
      </c>
      <c r="C67" t="s">
        <v>665</v>
      </c>
      <c r="D67" s="11">
        <v>3849</v>
      </c>
      <c r="E67" s="13">
        <f t="shared" si="1"/>
        <v>3573.8161559888581</v>
      </c>
      <c r="F67" s="16">
        <f t="shared" si="2"/>
        <v>3849</v>
      </c>
      <c r="G67" s="15">
        <v>1</v>
      </c>
      <c r="H67" s="13">
        <f t="shared" si="4"/>
        <v>3849</v>
      </c>
      <c r="I67" t="s">
        <v>507</v>
      </c>
      <c r="J67" t="s">
        <v>603</v>
      </c>
      <c r="K67" s="13"/>
    </row>
    <row r="68" spans="1:11" x14ac:dyDescent="0.25">
      <c r="A68">
        <v>11370</v>
      </c>
      <c r="B68" t="s">
        <v>549</v>
      </c>
      <c r="C68" t="s">
        <v>670</v>
      </c>
      <c r="D68" s="11">
        <v>3879.82</v>
      </c>
      <c r="E68" s="13">
        <f t="shared" si="1"/>
        <v>3602.4326833797591</v>
      </c>
      <c r="F68" s="16">
        <f t="shared" si="2"/>
        <v>3879.8</v>
      </c>
      <c r="G68" s="15">
        <v>6</v>
      </c>
      <c r="H68" s="13">
        <f t="shared" si="4"/>
        <v>23278.920000000002</v>
      </c>
      <c r="I68" t="s">
        <v>499</v>
      </c>
      <c r="J68" t="s">
        <v>603</v>
      </c>
      <c r="K68" s="13"/>
    </row>
    <row r="69" spans="1:11" x14ac:dyDescent="0.25">
      <c r="A69">
        <v>11380</v>
      </c>
      <c r="B69" t="s">
        <v>552</v>
      </c>
      <c r="C69" t="s">
        <v>553</v>
      </c>
      <c r="D69" s="11">
        <v>4509</v>
      </c>
      <c r="E69" s="13">
        <f t="shared" si="1"/>
        <v>4186.6295264623959</v>
      </c>
      <c r="F69" s="16">
        <f t="shared" si="2"/>
        <v>4509</v>
      </c>
      <c r="G69" s="15">
        <v>3</v>
      </c>
      <c r="H69" s="13">
        <f t="shared" ref="H69:H100" si="5">D69*G69</f>
        <v>13527</v>
      </c>
      <c r="I69" t="s">
        <v>507</v>
      </c>
      <c r="J69" t="s">
        <v>603</v>
      </c>
      <c r="K69" s="13"/>
    </row>
    <row r="70" spans="1:11" x14ac:dyDescent="0.25">
      <c r="A70">
        <v>11282</v>
      </c>
      <c r="B70" t="s">
        <v>511</v>
      </c>
      <c r="C70" t="s">
        <v>627</v>
      </c>
      <c r="D70" s="11">
        <v>3849</v>
      </c>
      <c r="E70" s="13">
        <f t="shared" ref="E70:E133" si="6">D70/(1+$E$1)</f>
        <v>3573.8161559888581</v>
      </c>
      <c r="F70" s="16">
        <f t="shared" ref="F70:F133" si="7">ROUNDDOWN(D70/0.05,0)*0.05</f>
        <v>3849</v>
      </c>
      <c r="G70" s="15">
        <v>8</v>
      </c>
      <c r="H70" s="13">
        <f t="shared" si="5"/>
        <v>30792</v>
      </c>
      <c r="I70" t="s">
        <v>505</v>
      </c>
      <c r="J70" t="s">
        <v>599</v>
      </c>
      <c r="K70" s="13"/>
    </row>
    <row r="71" spans="1:11" x14ac:dyDescent="0.25">
      <c r="A71">
        <v>11460</v>
      </c>
      <c r="B71" t="s">
        <v>547</v>
      </c>
      <c r="C71" t="s">
        <v>707</v>
      </c>
      <c r="D71" s="11">
        <v>3810.51</v>
      </c>
      <c r="E71" s="13">
        <f t="shared" si="6"/>
        <v>3538.0779944289698</v>
      </c>
      <c r="F71" s="16">
        <f t="shared" si="7"/>
        <v>3810.5</v>
      </c>
      <c r="G71" s="15">
        <v>11</v>
      </c>
      <c r="H71" s="13">
        <f t="shared" si="5"/>
        <v>41915.61</v>
      </c>
      <c r="I71" t="s">
        <v>501</v>
      </c>
      <c r="J71" t="s">
        <v>611</v>
      </c>
      <c r="K71" s="13"/>
    </row>
    <row r="72" spans="1:11" x14ac:dyDescent="0.25">
      <c r="A72">
        <v>11504</v>
      </c>
      <c r="B72" t="s">
        <v>545</v>
      </c>
      <c r="C72" t="s">
        <v>585</v>
      </c>
      <c r="D72" s="11">
        <v>5173.42</v>
      </c>
      <c r="E72" s="13">
        <f t="shared" si="6"/>
        <v>4803.546889507893</v>
      </c>
      <c r="F72" s="16">
        <f t="shared" si="7"/>
        <v>5173.4000000000005</v>
      </c>
      <c r="G72" s="15">
        <v>8</v>
      </c>
      <c r="H72" s="13">
        <f t="shared" si="5"/>
        <v>41387.360000000001</v>
      </c>
      <c r="J72" t="s">
        <v>608</v>
      </c>
      <c r="K72" s="13"/>
    </row>
    <row r="73" spans="1:11" x14ac:dyDescent="0.25">
      <c r="A73">
        <v>11406</v>
      </c>
      <c r="B73" t="s">
        <v>545</v>
      </c>
      <c r="C73" t="s">
        <v>684</v>
      </c>
      <c r="D73" s="11">
        <v>3414.51</v>
      </c>
      <c r="E73" s="13">
        <f t="shared" si="6"/>
        <v>3170.389972144847</v>
      </c>
      <c r="F73" s="16">
        <f t="shared" si="7"/>
        <v>3414.5</v>
      </c>
      <c r="G73" s="15">
        <v>10</v>
      </c>
      <c r="H73" s="13">
        <f t="shared" si="5"/>
        <v>34145.100000000006</v>
      </c>
      <c r="I73" t="s">
        <v>505</v>
      </c>
      <c r="J73" t="s">
        <v>604</v>
      </c>
      <c r="K73" s="13"/>
    </row>
    <row r="74" spans="1:11" x14ac:dyDescent="0.25">
      <c r="A74">
        <v>11344</v>
      </c>
      <c r="B74" t="s">
        <v>545</v>
      </c>
      <c r="C74" t="s">
        <v>658</v>
      </c>
      <c r="D74" s="11">
        <v>3233.02</v>
      </c>
      <c r="E74" s="13">
        <f t="shared" si="6"/>
        <v>3001.8755803156919</v>
      </c>
      <c r="F74" s="16">
        <f t="shared" si="7"/>
        <v>3233</v>
      </c>
      <c r="G74" s="15">
        <v>8</v>
      </c>
      <c r="H74" s="13">
        <f t="shared" si="5"/>
        <v>25864.16</v>
      </c>
      <c r="I74" t="s">
        <v>546</v>
      </c>
      <c r="J74" t="s">
        <v>603</v>
      </c>
      <c r="K74" s="13"/>
    </row>
    <row r="75" spans="1:11" x14ac:dyDescent="0.25">
      <c r="A75">
        <v>11346</v>
      </c>
      <c r="B75" t="s">
        <v>509</v>
      </c>
      <c r="C75" t="s">
        <v>659</v>
      </c>
      <c r="D75" s="11">
        <v>3443.09</v>
      </c>
      <c r="E75" s="13">
        <f t="shared" si="6"/>
        <v>3196.9266480965648</v>
      </c>
      <c r="F75" s="16">
        <f t="shared" si="7"/>
        <v>3443.05</v>
      </c>
      <c r="G75" s="15">
        <v>7</v>
      </c>
      <c r="H75" s="13">
        <f t="shared" si="5"/>
        <v>24101.63</v>
      </c>
      <c r="I75" t="s">
        <v>507</v>
      </c>
      <c r="J75" t="s">
        <v>603</v>
      </c>
      <c r="K75" s="13"/>
    </row>
    <row r="76" spans="1:11" x14ac:dyDescent="0.25">
      <c r="A76">
        <v>11290</v>
      </c>
      <c r="B76" t="s">
        <v>522</v>
      </c>
      <c r="C76" t="s">
        <v>631</v>
      </c>
      <c r="D76" s="11">
        <v>4572.8100000000004</v>
      </c>
      <c r="E76" s="13">
        <f t="shared" si="6"/>
        <v>4245.8774373259057</v>
      </c>
      <c r="F76" s="16">
        <f t="shared" si="7"/>
        <v>4572.8</v>
      </c>
      <c r="G76" s="15">
        <v>12</v>
      </c>
      <c r="H76" s="13">
        <f t="shared" si="5"/>
        <v>54873.72</v>
      </c>
      <c r="I76" t="s">
        <v>505</v>
      </c>
      <c r="J76" t="s">
        <v>599</v>
      </c>
      <c r="K76" s="13"/>
    </row>
    <row r="77" spans="1:11" x14ac:dyDescent="0.25">
      <c r="A77">
        <v>11456</v>
      </c>
      <c r="B77" t="s">
        <v>216</v>
      </c>
      <c r="C77" t="s">
        <v>705</v>
      </c>
      <c r="D77" s="11">
        <v>2813.86</v>
      </c>
      <c r="E77" s="13">
        <f t="shared" si="6"/>
        <v>2612.6833797585887</v>
      </c>
      <c r="F77" s="16">
        <f t="shared" si="7"/>
        <v>2813.8500000000004</v>
      </c>
      <c r="G77" s="15">
        <v>5</v>
      </c>
      <c r="H77" s="13">
        <f t="shared" si="5"/>
        <v>14069.300000000001</v>
      </c>
      <c r="I77" t="s">
        <v>571</v>
      </c>
      <c r="J77" t="s">
        <v>611</v>
      </c>
      <c r="K77" s="13"/>
    </row>
    <row r="78" spans="1:11" x14ac:dyDescent="0.25">
      <c r="A78">
        <v>11478</v>
      </c>
      <c r="B78" t="s">
        <v>522</v>
      </c>
      <c r="C78" t="s">
        <v>713</v>
      </c>
      <c r="D78" s="11">
        <v>9255.51</v>
      </c>
      <c r="E78" s="13">
        <f t="shared" si="6"/>
        <v>8593.7883008356548</v>
      </c>
      <c r="F78" s="16">
        <f t="shared" si="7"/>
        <v>9255.5</v>
      </c>
      <c r="G78" s="15">
        <v>6</v>
      </c>
      <c r="H78" s="13">
        <f t="shared" si="5"/>
        <v>55533.06</v>
      </c>
      <c r="I78" t="s">
        <v>513</v>
      </c>
      <c r="J78" t="s">
        <v>612</v>
      </c>
      <c r="K78" s="13"/>
    </row>
    <row r="79" spans="1:11" x14ac:dyDescent="0.25">
      <c r="A79">
        <v>11468</v>
      </c>
      <c r="B79" t="s">
        <v>574</v>
      </c>
      <c r="C79" t="s">
        <v>575</v>
      </c>
      <c r="D79" s="11">
        <v>5442.89</v>
      </c>
      <c r="E79" s="13">
        <f t="shared" si="6"/>
        <v>5053.7511606313838</v>
      </c>
      <c r="F79" s="16">
        <f t="shared" si="7"/>
        <v>5442.85</v>
      </c>
      <c r="G79" s="15">
        <v>8</v>
      </c>
      <c r="H79" s="13">
        <f t="shared" si="5"/>
        <v>43543.12</v>
      </c>
      <c r="I79" t="s">
        <v>505</v>
      </c>
      <c r="J79" t="s">
        <v>612</v>
      </c>
      <c r="K79" s="13"/>
    </row>
    <row r="80" spans="1:11" x14ac:dyDescent="0.25">
      <c r="A80">
        <v>11332</v>
      </c>
      <c r="B80" t="s">
        <v>538</v>
      </c>
      <c r="C80" t="s">
        <v>652</v>
      </c>
      <c r="D80" s="11">
        <v>5795</v>
      </c>
      <c r="E80" s="13">
        <f t="shared" si="6"/>
        <v>5380.6870937790163</v>
      </c>
      <c r="F80" s="16">
        <f t="shared" si="7"/>
        <v>5795</v>
      </c>
      <c r="G80" s="15">
        <v>11</v>
      </c>
      <c r="H80" s="13">
        <f t="shared" si="5"/>
        <v>63745</v>
      </c>
      <c r="I80" t="s">
        <v>510</v>
      </c>
      <c r="J80" t="s">
        <v>602</v>
      </c>
      <c r="K80" s="13"/>
    </row>
    <row r="81" spans="1:11" x14ac:dyDescent="0.25">
      <c r="A81">
        <v>11292</v>
      </c>
      <c r="B81" t="s">
        <v>523</v>
      </c>
      <c r="C81" t="s">
        <v>632</v>
      </c>
      <c r="D81" s="11">
        <v>5059</v>
      </c>
      <c r="E81" s="13">
        <f t="shared" si="6"/>
        <v>4697.307335190344</v>
      </c>
      <c r="F81" s="16">
        <f t="shared" si="7"/>
        <v>5059</v>
      </c>
      <c r="G81" s="15">
        <v>6</v>
      </c>
      <c r="H81" s="13">
        <f t="shared" si="5"/>
        <v>30354</v>
      </c>
      <c r="I81" t="s">
        <v>499</v>
      </c>
      <c r="J81" t="s">
        <v>599</v>
      </c>
      <c r="K81" s="13"/>
    </row>
    <row r="82" spans="1:11" x14ac:dyDescent="0.25">
      <c r="A82">
        <v>11438</v>
      </c>
      <c r="B82" t="s">
        <v>523</v>
      </c>
      <c r="C82" t="s">
        <v>697</v>
      </c>
      <c r="D82" s="11">
        <v>5499</v>
      </c>
      <c r="E82" s="13">
        <f t="shared" si="6"/>
        <v>5105.849582172702</v>
      </c>
      <c r="F82" s="16">
        <f t="shared" si="7"/>
        <v>5499</v>
      </c>
      <c r="G82" s="15">
        <v>8</v>
      </c>
      <c r="H82" s="13">
        <f t="shared" si="5"/>
        <v>43992</v>
      </c>
      <c r="I82" t="s">
        <v>507</v>
      </c>
      <c r="J82" t="s">
        <v>604</v>
      </c>
      <c r="K82" s="13"/>
    </row>
    <row r="83" spans="1:11" x14ac:dyDescent="0.25">
      <c r="A83">
        <v>11296</v>
      </c>
      <c r="B83" t="s">
        <v>525</v>
      </c>
      <c r="C83" t="s">
        <v>634</v>
      </c>
      <c r="D83" s="11">
        <v>5008.41</v>
      </c>
      <c r="E83" s="13">
        <f t="shared" si="6"/>
        <v>4650.3342618384404</v>
      </c>
      <c r="F83" s="16">
        <f t="shared" si="7"/>
        <v>5008.4000000000005</v>
      </c>
      <c r="G83" s="15">
        <v>2</v>
      </c>
      <c r="H83" s="13">
        <f t="shared" si="5"/>
        <v>10016.82</v>
      </c>
      <c r="I83" t="s">
        <v>501</v>
      </c>
      <c r="J83" t="s">
        <v>599</v>
      </c>
      <c r="K83" s="13"/>
    </row>
    <row r="84" spans="1:11" x14ac:dyDescent="0.25">
      <c r="A84">
        <v>11466</v>
      </c>
      <c r="B84" t="s">
        <v>518</v>
      </c>
      <c r="C84" t="s">
        <v>710</v>
      </c>
      <c r="D84" s="11">
        <v>5008.41</v>
      </c>
      <c r="E84" s="13">
        <f t="shared" si="6"/>
        <v>4650.3342618384404</v>
      </c>
      <c r="F84" s="16">
        <f t="shared" si="7"/>
        <v>5008.4000000000005</v>
      </c>
      <c r="G84" s="15">
        <v>12</v>
      </c>
      <c r="H84" s="13">
        <f t="shared" si="5"/>
        <v>60100.92</v>
      </c>
      <c r="I84" t="s">
        <v>527</v>
      </c>
      <c r="J84" t="s">
        <v>612</v>
      </c>
      <c r="K84" s="13"/>
    </row>
    <row r="85" spans="1:11" x14ac:dyDescent="0.25">
      <c r="A85">
        <v>11508</v>
      </c>
      <c r="B85" t="s">
        <v>563</v>
      </c>
      <c r="C85" t="s">
        <v>723</v>
      </c>
      <c r="D85" s="11">
        <v>7149</v>
      </c>
      <c r="E85" s="13">
        <f t="shared" si="6"/>
        <v>6637.8830083565463</v>
      </c>
      <c r="F85" s="16">
        <f t="shared" si="7"/>
        <v>7149</v>
      </c>
      <c r="G85" s="15">
        <v>1</v>
      </c>
      <c r="H85" s="13">
        <f t="shared" si="5"/>
        <v>7149</v>
      </c>
      <c r="J85" t="s">
        <v>609</v>
      </c>
      <c r="K85" s="13"/>
    </row>
    <row r="86" spans="1:11" x14ac:dyDescent="0.25">
      <c r="A86">
        <v>11280</v>
      </c>
      <c r="B86" t="s">
        <v>509</v>
      </c>
      <c r="C86" t="s">
        <v>626</v>
      </c>
      <c r="D86" s="11">
        <v>3739</v>
      </c>
      <c r="E86" s="13">
        <f t="shared" si="6"/>
        <v>3471.6805942432684</v>
      </c>
      <c r="F86" s="16">
        <f t="shared" si="7"/>
        <v>3739</v>
      </c>
      <c r="G86" s="15">
        <v>1</v>
      </c>
      <c r="H86" s="13">
        <f t="shared" si="5"/>
        <v>3739</v>
      </c>
      <c r="I86" t="s">
        <v>507</v>
      </c>
      <c r="J86" t="s">
        <v>599</v>
      </c>
      <c r="K86" s="13"/>
    </row>
    <row r="87" spans="1:11" x14ac:dyDescent="0.25">
      <c r="A87">
        <v>11450</v>
      </c>
      <c r="B87" t="s">
        <v>569</v>
      </c>
      <c r="C87" t="s">
        <v>703</v>
      </c>
      <c r="D87" s="11">
        <v>8569</v>
      </c>
      <c r="E87" s="13">
        <f t="shared" si="6"/>
        <v>7956.3602599814303</v>
      </c>
      <c r="F87" s="16">
        <f t="shared" si="7"/>
        <v>8569</v>
      </c>
      <c r="G87" s="15">
        <v>5</v>
      </c>
      <c r="H87" s="13">
        <f t="shared" si="5"/>
        <v>42845</v>
      </c>
      <c r="I87" t="s">
        <v>516</v>
      </c>
      <c r="J87" t="s">
        <v>605</v>
      </c>
      <c r="K87" s="13"/>
    </row>
    <row r="88" spans="1:11" x14ac:dyDescent="0.25">
      <c r="A88">
        <v>11418</v>
      </c>
      <c r="B88" t="s">
        <v>530</v>
      </c>
      <c r="C88" t="s">
        <v>690</v>
      </c>
      <c r="D88" s="11">
        <v>4442.99</v>
      </c>
      <c r="E88" s="13">
        <f t="shared" si="6"/>
        <v>4125.3389043639736</v>
      </c>
      <c r="F88" s="16">
        <f t="shared" si="7"/>
        <v>4442.95</v>
      </c>
      <c r="G88" s="15">
        <v>12</v>
      </c>
      <c r="H88" s="13">
        <f t="shared" si="5"/>
        <v>53315.88</v>
      </c>
      <c r="I88" t="s">
        <v>505</v>
      </c>
      <c r="J88" t="s">
        <v>604</v>
      </c>
      <c r="K88" s="13"/>
    </row>
    <row r="89" spans="1:11" x14ac:dyDescent="0.25">
      <c r="A89">
        <v>11410</v>
      </c>
      <c r="B89" t="s">
        <v>518</v>
      </c>
      <c r="C89" t="s">
        <v>686</v>
      </c>
      <c r="D89" s="11">
        <v>3664.22</v>
      </c>
      <c r="E89" s="13">
        <f t="shared" si="6"/>
        <v>3402.2469823584029</v>
      </c>
      <c r="F89" s="16">
        <f t="shared" si="7"/>
        <v>3664.2000000000003</v>
      </c>
      <c r="G89" s="15">
        <v>12</v>
      </c>
      <c r="H89" s="13">
        <f t="shared" si="5"/>
        <v>43970.64</v>
      </c>
      <c r="I89" t="s">
        <v>507</v>
      </c>
      <c r="J89" t="s">
        <v>604</v>
      </c>
      <c r="K89" s="13"/>
    </row>
    <row r="90" spans="1:11" x14ac:dyDescent="0.25">
      <c r="A90">
        <v>11376</v>
      </c>
      <c r="B90" t="s">
        <v>551</v>
      </c>
      <c r="C90" t="s">
        <v>672</v>
      </c>
      <c r="D90" s="11">
        <v>4355.01</v>
      </c>
      <c r="E90" s="13">
        <f t="shared" si="6"/>
        <v>4043.6490250696384</v>
      </c>
      <c r="F90" s="16">
        <f t="shared" si="7"/>
        <v>4355</v>
      </c>
      <c r="G90" s="15">
        <v>4</v>
      </c>
      <c r="H90" s="13">
        <f t="shared" si="5"/>
        <v>17420.04</v>
      </c>
      <c r="I90" t="s">
        <v>505</v>
      </c>
      <c r="J90" t="s">
        <v>603</v>
      </c>
      <c r="K90" s="13"/>
    </row>
    <row r="91" spans="1:11" x14ac:dyDescent="0.25">
      <c r="A91">
        <v>11428</v>
      </c>
      <c r="B91" t="s">
        <v>551</v>
      </c>
      <c r="C91" t="s">
        <v>693</v>
      </c>
      <c r="D91" s="11">
        <v>4776.29</v>
      </c>
      <c r="E91" s="13">
        <f t="shared" si="6"/>
        <v>4434.8096564531106</v>
      </c>
      <c r="F91" s="16">
        <f t="shared" si="7"/>
        <v>4776.25</v>
      </c>
      <c r="G91" s="15">
        <v>1</v>
      </c>
      <c r="H91" s="13">
        <f t="shared" si="5"/>
        <v>4776.29</v>
      </c>
      <c r="I91" t="s">
        <v>507</v>
      </c>
      <c r="J91" t="s">
        <v>604</v>
      </c>
      <c r="K91" s="13"/>
    </row>
    <row r="92" spans="1:11" x14ac:dyDescent="0.25">
      <c r="A92">
        <v>11300</v>
      </c>
      <c r="B92" t="s">
        <v>518</v>
      </c>
      <c r="C92" t="s">
        <v>636</v>
      </c>
      <c r="D92" s="11">
        <v>5444.01</v>
      </c>
      <c r="E92" s="13">
        <f t="shared" si="6"/>
        <v>5054.7910863509751</v>
      </c>
      <c r="F92" s="16">
        <f t="shared" si="7"/>
        <v>5444</v>
      </c>
      <c r="G92" s="15">
        <v>10</v>
      </c>
      <c r="H92" s="13">
        <f t="shared" si="5"/>
        <v>54440.100000000006</v>
      </c>
      <c r="I92" t="s">
        <v>516</v>
      </c>
      <c r="J92" t="s">
        <v>599</v>
      </c>
      <c r="K92" s="13"/>
    </row>
    <row r="93" spans="1:11" x14ac:dyDescent="0.25">
      <c r="A93">
        <v>11272</v>
      </c>
      <c r="B93" t="s">
        <v>515</v>
      </c>
      <c r="C93" t="s">
        <v>622</v>
      </c>
      <c r="D93" s="11">
        <v>5770.71</v>
      </c>
      <c r="E93" s="13">
        <f t="shared" si="6"/>
        <v>5358.1337047353763</v>
      </c>
      <c r="F93" s="16">
        <f t="shared" si="7"/>
        <v>5770.7000000000007</v>
      </c>
      <c r="G93" s="15">
        <v>10</v>
      </c>
      <c r="H93" s="13">
        <f t="shared" si="5"/>
        <v>57707.1</v>
      </c>
      <c r="I93" t="s">
        <v>516</v>
      </c>
      <c r="J93" t="s">
        <v>598</v>
      </c>
      <c r="K93" s="13"/>
    </row>
    <row r="94" spans="1:11" x14ac:dyDescent="0.25">
      <c r="A94">
        <v>11388</v>
      </c>
      <c r="B94" t="s">
        <v>511</v>
      </c>
      <c r="C94" t="s">
        <v>677</v>
      </c>
      <c r="D94" s="11">
        <v>4526.62</v>
      </c>
      <c r="E94" s="13">
        <f t="shared" si="6"/>
        <v>4202.9897864438253</v>
      </c>
      <c r="F94" s="16">
        <f t="shared" si="7"/>
        <v>4526.6000000000004</v>
      </c>
      <c r="G94" s="15">
        <v>3</v>
      </c>
      <c r="H94" s="13">
        <f t="shared" si="5"/>
        <v>13579.86</v>
      </c>
      <c r="I94" t="s">
        <v>499</v>
      </c>
      <c r="J94" t="s">
        <v>603</v>
      </c>
      <c r="K94" s="13"/>
    </row>
    <row r="95" spans="1:11" x14ac:dyDescent="0.25">
      <c r="A95">
        <v>11354</v>
      </c>
      <c r="B95" t="s">
        <v>534</v>
      </c>
      <c r="C95" t="s">
        <v>548</v>
      </c>
      <c r="D95" s="11">
        <v>3556.42</v>
      </c>
      <c r="E95" s="13">
        <f t="shared" si="6"/>
        <v>3302.1541318477252</v>
      </c>
      <c r="F95" s="16">
        <f t="shared" si="7"/>
        <v>3556.4</v>
      </c>
      <c r="G95" s="15">
        <v>4</v>
      </c>
      <c r="H95" s="13">
        <f t="shared" si="5"/>
        <v>14225.68</v>
      </c>
      <c r="I95" t="s">
        <v>505</v>
      </c>
      <c r="J95" t="s">
        <v>603</v>
      </c>
      <c r="K95" s="13"/>
    </row>
    <row r="96" spans="1:11" x14ac:dyDescent="0.25">
      <c r="A96">
        <v>11394</v>
      </c>
      <c r="B96" t="s">
        <v>534</v>
      </c>
      <c r="C96" t="s">
        <v>557</v>
      </c>
      <c r="D96" s="11">
        <v>5609</v>
      </c>
      <c r="E96" s="13">
        <f t="shared" si="6"/>
        <v>5207.9851439182921</v>
      </c>
      <c r="F96" s="16">
        <f t="shared" si="7"/>
        <v>5609</v>
      </c>
      <c r="G96" s="15">
        <v>3</v>
      </c>
      <c r="H96" s="13">
        <f t="shared" si="5"/>
        <v>16827</v>
      </c>
      <c r="I96" t="s">
        <v>507</v>
      </c>
      <c r="J96" t="s">
        <v>603</v>
      </c>
      <c r="K96" s="13"/>
    </row>
    <row r="97" spans="1:11" x14ac:dyDescent="0.25">
      <c r="A97">
        <v>11518</v>
      </c>
      <c r="B97" t="s">
        <v>592</v>
      </c>
      <c r="C97" t="s">
        <v>593</v>
      </c>
      <c r="D97" s="11">
        <v>9701.02</v>
      </c>
      <c r="E97" s="13">
        <f t="shared" si="6"/>
        <v>9007.4466109563618</v>
      </c>
      <c r="F97" s="16">
        <f t="shared" si="7"/>
        <v>9701</v>
      </c>
      <c r="G97" s="15">
        <v>0</v>
      </c>
      <c r="H97" s="13">
        <f t="shared" si="5"/>
        <v>0</v>
      </c>
      <c r="I97" t="s">
        <v>508</v>
      </c>
      <c r="J97" t="s">
        <v>610</v>
      </c>
      <c r="K97" s="13"/>
    </row>
    <row r="98" spans="1:11" x14ac:dyDescent="0.25">
      <c r="A98">
        <v>11520</v>
      </c>
      <c r="B98" t="s">
        <v>521</v>
      </c>
      <c r="C98" t="s">
        <v>594</v>
      </c>
      <c r="D98" s="11">
        <v>7775.99</v>
      </c>
      <c r="E98" s="13">
        <f t="shared" si="6"/>
        <v>7220.0464252553393</v>
      </c>
      <c r="F98" s="16">
        <f t="shared" si="7"/>
        <v>7775.9500000000007</v>
      </c>
      <c r="G98" s="15">
        <v>3</v>
      </c>
      <c r="H98" s="13">
        <f t="shared" si="5"/>
        <v>23327.97</v>
      </c>
      <c r="J98" t="s">
        <v>610</v>
      </c>
      <c r="K98" s="13"/>
    </row>
    <row r="99" spans="1:11" x14ac:dyDescent="0.25">
      <c r="A99">
        <v>11342</v>
      </c>
      <c r="B99" t="s">
        <v>544</v>
      </c>
      <c r="C99" t="s">
        <v>657</v>
      </c>
      <c r="D99" s="11">
        <v>3220.89</v>
      </c>
      <c r="E99" s="13">
        <f t="shared" si="6"/>
        <v>2990.6128133704738</v>
      </c>
      <c r="F99" s="16">
        <f t="shared" si="7"/>
        <v>3220.8500000000004</v>
      </c>
      <c r="G99" s="15">
        <v>1</v>
      </c>
      <c r="H99" s="13">
        <f t="shared" si="5"/>
        <v>3220.89</v>
      </c>
      <c r="I99" t="s">
        <v>499</v>
      </c>
      <c r="J99" t="s">
        <v>603</v>
      </c>
      <c r="K99" s="13"/>
    </row>
    <row r="100" spans="1:11" x14ac:dyDescent="0.25">
      <c r="A100">
        <v>11306</v>
      </c>
      <c r="B100" t="s">
        <v>530</v>
      </c>
      <c r="C100" t="s">
        <v>639</v>
      </c>
      <c r="D100" s="11">
        <v>3776.39</v>
      </c>
      <c r="E100" s="13">
        <f t="shared" si="6"/>
        <v>3506.3974001857009</v>
      </c>
      <c r="F100" s="16">
        <f t="shared" si="7"/>
        <v>3776.3500000000004</v>
      </c>
      <c r="G100" s="15">
        <v>0</v>
      </c>
      <c r="H100" s="13">
        <f t="shared" si="5"/>
        <v>0</v>
      </c>
      <c r="I100" t="s">
        <v>499</v>
      </c>
      <c r="J100" t="s">
        <v>600</v>
      </c>
      <c r="K100" s="13"/>
    </row>
    <row r="101" spans="1:11" x14ac:dyDescent="0.25">
      <c r="A101">
        <v>11294</v>
      </c>
      <c r="B101" t="s">
        <v>524</v>
      </c>
      <c r="C101" t="s">
        <v>633</v>
      </c>
      <c r="D101" s="11">
        <v>4957.82</v>
      </c>
      <c r="E101" s="13">
        <f t="shared" si="6"/>
        <v>4603.3611884865368</v>
      </c>
      <c r="F101" s="16">
        <f t="shared" si="7"/>
        <v>4957.8</v>
      </c>
      <c r="G101" s="15">
        <v>8</v>
      </c>
      <c r="H101" s="13">
        <f t="shared" ref="H101:H132" si="8">D101*G101</f>
        <v>39662.559999999998</v>
      </c>
      <c r="I101" t="s">
        <v>507</v>
      </c>
      <c r="J101" t="s">
        <v>599</v>
      </c>
      <c r="K101" s="13"/>
    </row>
    <row r="102" spans="1:11" x14ac:dyDescent="0.25">
      <c r="A102">
        <v>11506</v>
      </c>
      <c r="B102" t="s">
        <v>586</v>
      </c>
      <c r="C102" t="s">
        <v>587</v>
      </c>
      <c r="D102" s="11">
        <v>5444.01</v>
      </c>
      <c r="E102" s="13">
        <f t="shared" si="6"/>
        <v>5054.7910863509751</v>
      </c>
      <c r="F102" s="16">
        <f t="shared" si="7"/>
        <v>5444</v>
      </c>
      <c r="G102" s="15">
        <v>9</v>
      </c>
      <c r="H102" s="13">
        <f t="shared" si="8"/>
        <v>48996.090000000004</v>
      </c>
      <c r="J102" t="s">
        <v>608</v>
      </c>
      <c r="K102" s="13"/>
    </row>
    <row r="103" spans="1:11" x14ac:dyDescent="0.25">
      <c r="A103">
        <v>11454</v>
      </c>
      <c r="B103" t="s">
        <v>536</v>
      </c>
      <c r="C103" t="s">
        <v>570</v>
      </c>
      <c r="D103" s="11">
        <v>10722</v>
      </c>
      <c r="E103" s="13">
        <f t="shared" si="6"/>
        <v>9955.4317548746531</v>
      </c>
      <c r="F103" s="16">
        <f t="shared" si="7"/>
        <v>10722</v>
      </c>
      <c r="G103" s="15">
        <v>9</v>
      </c>
      <c r="H103" s="13">
        <f t="shared" si="8"/>
        <v>96498</v>
      </c>
      <c r="I103" t="s">
        <v>516</v>
      </c>
      <c r="J103" t="s">
        <v>606</v>
      </c>
      <c r="K103" s="13"/>
    </row>
    <row r="104" spans="1:11" x14ac:dyDescent="0.25">
      <c r="A104">
        <v>11326</v>
      </c>
      <c r="B104" t="s">
        <v>536</v>
      </c>
      <c r="C104" t="s">
        <v>649</v>
      </c>
      <c r="D104" s="11">
        <v>12063.15</v>
      </c>
      <c r="E104" s="13">
        <f t="shared" si="6"/>
        <v>11200.696378830084</v>
      </c>
      <c r="F104" s="16">
        <f t="shared" si="7"/>
        <v>12063.150000000001</v>
      </c>
      <c r="G104" s="15">
        <v>1</v>
      </c>
      <c r="H104" s="13">
        <f t="shared" si="8"/>
        <v>12063.15</v>
      </c>
      <c r="I104" t="s">
        <v>527</v>
      </c>
      <c r="J104" t="s">
        <v>601</v>
      </c>
      <c r="K104" s="13"/>
    </row>
    <row r="105" spans="1:11" x14ac:dyDescent="0.25">
      <c r="A105">
        <v>11284</v>
      </c>
      <c r="B105" t="s">
        <v>519</v>
      </c>
      <c r="C105" t="s">
        <v>628</v>
      </c>
      <c r="D105" s="11">
        <v>4127.3100000000004</v>
      </c>
      <c r="E105" s="13">
        <f t="shared" si="6"/>
        <v>3832.2284122562678</v>
      </c>
      <c r="F105" s="16">
        <f t="shared" si="7"/>
        <v>4127.3</v>
      </c>
      <c r="G105" s="15">
        <v>8</v>
      </c>
      <c r="H105" s="13">
        <f t="shared" si="8"/>
        <v>33018.480000000003</v>
      </c>
      <c r="I105" t="s">
        <v>505</v>
      </c>
      <c r="J105" t="s">
        <v>599</v>
      </c>
      <c r="K105" s="13"/>
    </row>
    <row r="106" spans="1:11" x14ac:dyDescent="0.25">
      <c r="A106">
        <v>11444</v>
      </c>
      <c r="B106" t="s">
        <v>528</v>
      </c>
      <c r="C106" t="s">
        <v>700</v>
      </c>
      <c r="D106" s="11">
        <v>6407.24</v>
      </c>
      <c r="E106" s="13">
        <f t="shared" si="6"/>
        <v>5949.1550603528322</v>
      </c>
      <c r="F106" s="16">
        <f t="shared" si="7"/>
        <v>6407.2000000000007</v>
      </c>
      <c r="G106" s="15">
        <v>12</v>
      </c>
      <c r="H106" s="13">
        <f t="shared" si="8"/>
        <v>76886.880000000005</v>
      </c>
      <c r="I106" t="s">
        <v>507</v>
      </c>
      <c r="J106" t="s">
        <v>604</v>
      </c>
      <c r="K106" s="13"/>
    </row>
    <row r="107" spans="1:11" x14ac:dyDescent="0.25">
      <c r="A107">
        <v>11288</v>
      </c>
      <c r="B107" t="s">
        <v>521</v>
      </c>
      <c r="C107" t="s">
        <v>630</v>
      </c>
      <c r="D107" s="11">
        <v>4442.99</v>
      </c>
      <c r="E107" s="13">
        <f t="shared" si="6"/>
        <v>4125.3389043639736</v>
      </c>
      <c r="F107" s="16">
        <f t="shared" si="7"/>
        <v>4442.95</v>
      </c>
      <c r="G107" s="15">
        <v>10</v>
      </c>
      <c r="H107" s="13">
        <f t="shared" si="8"/>
        <v>44429.899999999994</v>
      </c>
      <c r="I107" t="s">
        <v>505</v>
      </c>
      <c r="J107" t="s">
        <v>599</v>
      </c>
      <c r="K107" s="13"/>
    </row>
    <row r="108" spans="1:11" x14ac:dyDescent="0.25">
      <c r="A108">
        <v>11260</v>
      </c>
      <c r="B108" t="s">
        <v>504</v>
      </c>
      <c r="C108" t="s">
        <v>616</v>
      </c>
      <c r="D108" s="11">
        <v>3519</v>
      </c>
      <c r="E108" s="13">
        <f t="shared" si="6"/>
        <v>3267.4094707520894</v>
      </c>
      <c r="F108" s="16">
        <f t="shared" si="7"/>
        <v>3519</v>
      </c>
      <c r="G108" s="15">
        <v>4</v>
      </c>
      <c r="H108" s="13">
        <f t="shared" si="8"/>
        <v>14076</v>
      </c>
      <c r="I108" t="s">
        <v>505</v>
      </c>
      <c r="J108" t="s">
        <v>598</v>
      </c>
      <c r="K108" s="13"/>
    </row>
    <row r="109" spans="1:11" x14ac:dyDescent="0.25">
      <c r="A109">
        <v>11492</v>
      </c>
      <c r="B109" t="s">
        <v>573</v>
      </c>
      <c r="C109" t="s">
        <v>719</v>
      </c>
      <c r="D109" s="11">
        <v>5059</v>
      </c>
      <c r="E109" s="13">
        <f t="shared" si="6"/>
        <v>4697.307335190344</v>
      </c>
      <c r="F109" s="16">
        <f t="shared" si="7"/>
        <v>5059</v>
      </c>
      <c r="G109" s="15">
        <v>11</v>
      </c>
      <c r="H109" s="13">
        <f t="shared" si="8"/>
        <v>55649</v>
      </c>
      <c r="I109" t="s">
        <v>505</v>
      </c>
      <c r="J109" t="s">
        <v>607</v>
      </c>
      <c r="K109" s="13"/>
    </row>
    <row r="110" spans="1:11" x14ac:dyDescent="0.25">
      <c r="A110">
        <v>11498</v>
      </c>
      <c r="B110" t="s">
        <v>581</v>
      </c>
      <c r="C110" t="s">
        <v>582</v>
      </c>
      <c r="D110" s="11">
        <v>5553.99</v>
      </c>
      <c r="E110" s="13">
        <f t="shared" si="6"/>
        <v>5156.9080779944288</v>
      </c>
      <c r="F110" s="16">
        <f t="shared" si="7"/>
        <v>5553.9500000000007</v>
      </c>
      <c r="G110" s="15">
        <v>9</v>
      </c>
      <c r="H110" s="13">
        <f t="shared" si="8"/>
        <v>49985.909999999996</v>
      </c>
      <c r="J110" t="s">
        <v>608</v>
      </c>
      <c r="K110" s="13"/>
    </row>
    <row r="111" spans="1:11" x14ac:dyDescent="0.25">
      <c r="A111">
        <v>11322</v>
      </c>
      <c r="B111" t="s">
        <v>535</v>
      </c>
      <c r="C111" t="s">
        <v>647</v>
      </c>
      <c r="D111" s="11">
        <v>7513.11</v>
      </c>
      <c r="E111" s="13">
        <f t="shared" si="6"/>
        <v>6975.9610027855151</v>
      </c>
      <c r="F111" s="16">
        <f t="shared" si="7"/>
        <v>7513.1</v>
      </c>
      <c r="G111" s="15">
        <v>11</v>
      </c>
      <c r="H111" s="13">
        <f t="shared" si="8"/>
        <v>82644.209999999992</v>
      </c>
      <c r="I111" t="s">
        <v>507</v>
      </c>
      <c r="J111" t="s">
        <v>601</v>
      </c>
      <c r="K111" s="13"/>
    </row>
    <row r="112" spans="1:11" x14ac:dyDescent="0.25">
      <c r="A112">
        <v>11502</v>
      </c>
      <c r="B112" t="s">
        <v>554</v>
      </c>
      <c r="C112" t="s">
        <v>722</v>
      </c>
      <c r="D112" s="11">
        <v>5173.42</v>
      </c>
      <c r="E112" s="13">
        <f t="shared" si="6"/>
        <v>4803.546889507893</v>
      </c>
      <c r="F112" s="16">
        <f t="shared" si="7"/>
        <v>5173.4000000000005</v>
      </c>
      <c r="G112" s="15">
        <v>2</v>
      </c>
      <c r="H112" s="13">
        <f t="shared" si="8"/>
        <v>10346.84</v>
      </c>
      <c r="J112" t="s">
        <v>608</v>
      </c>
      <c r="K112" s="13"/>
    </row>
    <row r="113" spans="1:11" x14ac:dyDescent="0.25">
      <c r="A113">
        <v>11404</v>
      </c>
      <c r="B113" t="s">
        <v>559</v>
      </c>
      <c r="C113" t="s">
        <v>683</v>
      </c>
      <c r="D113" s="11">
        <v>3331.99</v>
      </c>
      <c r="E113" s="13">
        <f t="shared" si="6"/>
        <v>3093.7697307335188</v>
      </c>
      <c r="F113" s="16">
        <f t="shared" si="7"/>
        <v>3331.9500000000003</v>
      </c>
      <c r="G113" s="15">
        <v>9</v>
      </c>
      <c r="H113" s="13">
        <f t="shared" si="8"/>
        <v>29987.909999999996</v>
      </c>
      <c r="I113" t="s">
        <v>499</v>
      </c>
      <c r="J113" t="s">
        <v>604</v>
      </c>
      <c r="K113" s="13"/>
    </row>
    <row r="114" spans="1:11" x14ac:dyDescent="0.25">
      <c r="A114">
        <v>11436</v>
      </c>
      <c r="B114" t="s">
        <v>559</v>
      </c>
      <c r="C114" t="s">
        <v>696</v>
      </c>
      <c r="D114" s="11">
        <v>5169</v>
      </c>
      <c r="E114" s="13">
        <f t="shared" si="6"/>
        <v>4799.4428969359333</v>
      </c>
      <c r="F114" s="16">
        <f t="shared" si="7"/>
        <v>5169</v>
      </c>
      <c r="G114" s="15">
        <v>7</v>
      </c>
      <c r="H114" s="13">
        <f t="shared" si="8"/>
        <v>36183</v>
      </c>
      <c r="I114" t="s">
        <v>505</v>
      </c>
      <c r="J114" t="s">
        <v>604</v>
      </c>
      <c r="K114" s="13"/>
    </row>
    <row r="115" spans="1:11" x14ac:dyDescent="0.25">
      <c r="A115">
        <v>11362</v>
      </c>
      <c r="B115" t="s">
        <v>521</v>
      </c>
      <c r="C115" t="s">
        <v>666</v>
      </c>
      <c r="D115" s="11">
        <v>3772.02</v>
      </c>
      <c r="E115" s="13">
        <f t="shared" si="6"/>
        <v>3502.339832869081</v>
      </c>
      <c r="F115" s="16">
        <f t="shared" si="7"/>
        <v>3772</v>
      </c>
      <c r="G115" s="15">
        <v>8</v>
      </c>
      <c r="H115" s="13">
        <f t="shared" si="8"/>
        <v>30176.16</v>
      </c>
      <c r="I115" t="s">
        <v>507</v>
      </c>
      <c r="J115" t="s">
        <v>603</v>
      </c>
      <c r="K115" s="13"/>
    </row>
    <row r="116" spans="1:11" x14ac:dyDescent="0.25">
      <c r="A116">
        <v>11496</v>
      </c>
      <c r="B116" t="s">
        <v>522</v>
      </c>
      <c r="C116" t="s">
        <v>721</v>
      </c>
      <c r="D116" s="11">
        <v>10779</v>
      </c>
      <c r="E116" s="13">
        <f t="shared" si="6"/>
        <v>10008.356545961004</v>
      </c>
      <c r="F116" s="16">
        <f t="shared" si="7"/>
        <v>10779</v>
      </c>
      <c r="G116" s="15">
        <v>2</v>
      </c>
      <c r="H116" s="13">
        <f t="shared" si="8"/>
        <v>21558</v>
      </c>
      <c r="I116" t="s">
        <v>507</v>
      </c>
      <c r="J116" t="s">
        <v>607</v>
      </c>
      <c r="K116" s="13"/>
    </row>
    <row r="117" spans="1:11" x14ac:dyDescent="0.25">
      <c r="A117">
        <v>11482</v>
      </c>
      <c r="B117" t="s">
        <v>533</v>
      </c>
      <c r="C117" t="s">
        <v>714</v>
      </c>
      <c r="D117" s="11">
        <v>14299</v>
      </c>
      <c r="E117" s="13">
        <f t="shared" si="6"/>
        <v>13276.694521819871</v>
      </c>
      <c r="F117" s="16">
        <f t="shared" si="7"/>
        <v>14299</v>
      </c>
      <c r="G117" s="15">
        <v>12</v>
      </c>
      <c r="H117" s="13">
        <f t="shared" si="8"/>
        <v>171588</v>
      </c>
      <c r="I117" t="s">
        <v>580</v>
      </c>
      <c r="J117" t="s">
        <v>612</v>
      </c>
      <c r="K117" s="13"/>
    </row>
    <row r="118" spans="1:11" x14ac:dyDescent="0.25">
      <c r="A118">
        <v>11384</v>
      </c>
      <c r="B118" t="s">
        <v>522</v>
      </c>
      <c r="C118" t="s">
        <v>675</v>
      </c>
      <c r="D118" s="11">
        <v>4619</v>
      </c>
      <c r="E118" s="13">
        <f t="shared" si="6"/>
        <v>4288.7650882079852</v>
      </c>
      <c r="F118" s="16">
        <f t="shared" si="7"/>
        <v>4619</v>
      </c>
      <c r="G118" s="15">
        <v>9</v>
      </c>
      <c r="H118" s="13">
        <f t="shared" si="8"/>
        <v>41571</v>
      </c>
      <c r="I118" t="s">
        <v>507</v>
      </c>
      <c r="J118" t="s">
        <v>603</v>
      </c>
      <c r="K118" s="13"/>
    </row>
    <row r="119" spans="1:11" x14ac:dyDescent="0.25">
      <c r="A119">
        <v>11500</v>
      </c>
      <c r="B119" t="s">
        <v>583</v>
      </c>
      <c r="C119" t="s">
        <v>584</v>
      </c>
      <c r="D119" s="11">
        <v>5389.02</v>
      </c>
      <c r="E119" s="13">
        <f t="shared" si="6"/>
        <v>5003.7325905292482</v>
      </c>
      <c r="F119" s="16">
        <f t="shared" si="7"/>
        <v>5389</v>
      </c>
      <c r="G119" s="15">
        <v>9</v>
      </c>
      <c r="H119" s="13">
        <f t="shared" si="8"/>
        <v>48501.180000000008</v>
      </c>
      <c r="J119" t="s">
        <v>608</v>
      </c>
      <c r="K119" s="13"/>
    </row>
    <row r="120" spans="1:11" x14ac:dyDescent="0.25">
      <c r="A120">
        <v>11522</v>
      </c>
      <c r="B120" t="s">
        <v>595</v>
      </c>
      <c r="C120" t="s">
        <v>596</v>
      </c>
      <c r="D120" s="11">
        <v>5717.25</v>
      </c>
      <c r="E120" s="13">
        <f t="shared" si="6"/>
        <v>5308.4958217270196</v>
      </c>
      <c r="F120" s="16">
        <f t="shared" si="7"/>
        <v>5717.25</v>
      </c>
      <c r="G120" s="15">
        <v>6</v>
      </c>
      <c r="H120" s="13">
        <f t="shared" si="8"/>
        <v>34303.5</v>
      </c>
      <c r="J120" t="s">
        <v>610</v>
      </c>
      <c r="K120" s="13"/>
    </row>
    <row r="121" spans="1:11" x14ac:dyDescent="0.25">
      <c r="A121">
        <v>11490</v>
      </c>
      <c r="B121" t="s">
        <v>522</v>
      </c>
      <c r="C121" t="s">
        <v>718</v>
      </c>
      <c r="D121" s="11">
        <v>7186.41</v>
      </c>
      <c r="E121" s="13">
        <f t="shared" si="6"/>
        <v>6672.6183844011148</v>
      </c>
      <c r="F121" s="16">
        <f t="shared" si="7"/>
        <v>7186.4000000000005</v>
      </c>
      <c r="G121" s="15">
        <v>6</v>
      </c>
      <c r="H121" s="13">
        <f t="shared" si="8"/>
        <v>43118.46</v>
      </c>
      <c r="I121" t="s">
        <v>501</v>
      </c>
      <c r="J121" t="s">
        <v>613</v>
      </c>
      <c r="K121" s="13"/>
    </row>
    <row r="122" spans="1:11" x14ac:dyDescent="0.25">
      <c r="A122">
        <v>11488</v>
      </c>
      <c r="B122" t="s">
        <v>533</v>
      </c>
      <c r="C122" t="s">
        <v>717</v>
      </c>
      <c r="D122" s="11">
        <v>6664.99</v>
      </c>
      <c r="E122" s="13">
        <f t="shared" si="6"/>
        <v>6188.477251624884</v>
      </c>
      <c r="F122" s="16">
        <f t="shared" si="7"/>
        <v>6664.9500000000007</v>
      </c>
      <c r="G122" s="15">
        <v>10</v>
      </c>
      <c r="H122" s="13">
        <f t="shared" si="8"/>
        <v>66649.899999999994</v>
      </c>
      <c r="I122" t="s">
        <v>507</v>
      </c>
      <c r="J122" t="s">
        <v>613</v>
      </c>
      <c r="K122" s="13"/>
    </row>
    <row r="123" spans="1:11" x14ac:dyDescent="0.25">
      <c r="A123">
        <v>11512</v>
      </c>
      <c r="B123" t="s">
        <v>533</v>
      </c>
      <c r="C123" t="s">
        <v>590</v>
      </c>
      <c r="D123" s="11">
        <v>10126.709999999999</v>
      </c>
      <c r="E123" s="13">
        <f t="shared" si="6"/>
        <v>9402.7019498607242</v>
      </c>
      <c r="F123" s="16">
        <f t="shared" si="7"/>
        <v>10126.700000000001</v>
      </c>
      <c r="G123" s="15">
        <v>10</v>
      </c>
      <c r="H123" s="13">
        <f t="shared" si="8"/>
        <v>101267.09999999999</v>
      </c>
      <c r="I123" t="s">
        <v>508</v>
      </c>
      <c r="J123" t="s">
        <v>609</v>
      </c>
      <c r="K123" s="13"/>
    </row>
    <row r="124" spans="1:11" x14ac:dyDescent="0.25">
      <c r="A124">
        <v>11318</v>
      </c>
      <c r="B124" t="s">
        <v>533</v>
      </c>
      <c r="C124" t="s">
        <v>645</v>
      </c>
      <c r="D124" s="11">
        <v>5226.21</v>
      </c>
      <c r="E124" s="13">
        <f t="shared" si="6"/>
        <v>4852.5626740947082</v>
      </c>
      <c r="F124" s="16">
        <f t="shared" si="7"/>
        <v>5226.2000000000007</v>
      </c>
      <c r="G124" s="15">
        <v>5</v>
      </c>
      <c r="H124" s="13">
        <f t="shared" si="8"/>
        <v>26131.05</v>
      </c>
      <c r="I124" t="s">
        <v>516</v>
      </c>
      <c r="J124" t="s">
        <v>601</v>
      </c>
      <c r="K124" s="13"/>
    </row>
    <row r="125" spans="1:11" x14ac:dyDescent="0.25">
      <c r="A125">
        <v>11392</v>
      </c>
      <c r="B125" t="s">
        <v>533</v>
      </c>
      <c r="C125" t="s">
        <v>678</v>
      </c>
      <c r="D125" s="11">
        <v>5109.59</v>
      </c>
      <c r="E125" s="13">
        <f t="shared" si="6"/>
        <v>4744.2804085422476</v>
      </c>
      <c r="F125" s="16">
        <f t="shared" si="7"/>
        <v>5109.55</v>
      </c>
      <c r="G125" s="15">
        <v>0</v>
      </c>
      <c r="H125" s="13">
        <f t="shared" si="8"/>
        <v>0</v>
      </c>
      <c r="I125" t="s">
        <v>507</v>
      </c>
      <c r="J125" t="s">
        <v>603</v>
      </c>
      <c r="K125" s="13"/>
    </row>
    <row r="126" spans="1:11" x14ac:dyDescent="0.25">
      <c r="A126">
        <v>11442</v>
      </c>
      <c r="B126" t="s">
        <v>567</v>
      </c>
      <c r="C126" t="s">
        <v>699</v>
      </c>
      <c r="D126" s="11">
        <v>5988.51</v>
      </c>
      <c r="E126" s="13">
        <f t="shared" si="6"/>
        <v>5560.3621169916441</v>
      </c>
      <c r="F126" s="16">
        <f t="shared" si="7"/>
        <v>5988.5</v>
      </c>
      <c r="G126" s="15">
        <v>4</v>
      </c>
      <c r="H126" s="13">
        <f t="shared" si="8"/>
        <v>23954.04</v>
      </c>
      <c r="I126" t="s">
        <v>513</v>
      </c>
      <c r="J126" t="s">
        <v>604</v>
      </c>
      <c r="K126" s="13"/>
    </row>
    <row r="127" spans="1:11" x14ac:dyDescent="0.25">
      <c r="A127">
        <v>11268</v>
      </c>
      <c r="B127" t="s">
        <v>512</v>
      </c>
      <c r="C127" t="s">
        <v>620</v>
      </c>
      <c r="D127" s="11">
        <v>5059</v>
      </c>
      <c r="E127" s="13">
        <f t="shared" si="6"/>
        <v>4697.307335190344</v>
      </c>
      <c r="F127" s="16">
        <f t="shared" si="7"/>
        <v>5059</v>
      </c>
      <c r="G127" s="15">
        <v>1</v>
      </c>
      <c r="H127" s="13">
        <f t="shared" si="8"/>
        <v>5059</v>
      </c>
      <c r="I127" t="s">
        <v>513</v>
      </c>
      <c r="J127" t="s">
        <v>598</v>
      </c>
      <c r="K127" s="13"/>
    </row>
    <row r="128" spans="1:11" x14ac:dyDescent="0.25">
      <c r="A128">
        <v>11432</v>
      </c>
      <c r="B128" t="s">
        <v>525</v>
      </c>
      <c r="C128" t="s">
        <v>694</v>
      </c>
      <c r="D128" s="11">
        <v>5008.41</v>
      </c>
      <c r="E128" s="13">
        <f t="shared" si="6"/>
        <v>4650.3342618384404</v>
      </c>
      <c r="F128" s="16">
        <f t="shared" si="7"/>
        <v>5008.4000000000005</v>
      </c>
      <c r="G128" s="15">
        <v>7</v>
      </c>
      <c r="H128" s="13">
        <f t="shared" si="8"/>
        <v>35058.869999999995</v>
      </c>
      <c r="I128" t="s">
        <v>513</v>
      </c>
      <c r="J128" t="s">
        <v>604</v>
      </c>
      <c r="K128" s="13"/>
    </row>
    <row r="129" spans="1:11" x14ac:dyDescent="0.25">
      <c r="A129">
        <v>11310</v>
      </c>
      <c r="B129" t="s">
        <v>532</v>
      </c>
      <c r="C129" t="s">
        <v>641</v>
      </c>
      <c r="D129" s="11">
        <v>2309</v>
      </c>
      <c r="E129" s="13">
        <f t="shared" si="6"/>
        <v>2143.9182915506035</v>
      </c>
      <c r="F129" s="16">
        <f t="shared" si="7"/>
        <v>2309</v>
      </c>
      <c r="G129" s="15">
        <v>4</v>
      </c>
      <c r="H129" s="13">
        <f t="shared" si="8"/>
        <v>9236</v>
      </c>
      <c r="I129" t="s">
        <v>510</v>
      </c>
      <c r="J129" t="s">
        <v>601</v>
      </c>
      <c r="K129" s="13"/>
    </row>
    <row r="130" spans="1:11" x14ac:dyDescent="0.25">
      <c r="A130">
        <v>11308</v>
      </c>
      <c r="B130" t="s">
        <v>531</v>
      </c>
      <c r="C130" t="s">
        <v>640</v>
      </c>
      <c r="D130" s="11">
        <v>4311.0200000000004</v>
      </c>
      <c r="E130" s="13">
        <f t="shared" si="6"/>
        <v>4002.8040854224705</v>
      </c>
      <c r="F130" s="16">
        <f t="shared" si="7"/>
        <v>4311</v>
      </c>
      <c r="G130" s="15">
        <v>1</v>
      </c>
      <c r="H130" s="13">
        <f t="shared" si="8"/>
        <v>4311.0200000000004</v>
      </c>
      <c r="I130" t="s">
        <v>516</v>
      </c>
      <c r="J130" t="s">
        <v>600</v>
      </c>
      <c r="K130" s="13"/>
    </row>
    <row r="131" spans="1:11" x14ac:dyDescent="0.25">
      <c r="A131">
        <v>11320</v>
      </c>
      <c r="B131" t="s">
        <v>534</v>
      </c>
      <c r="C131" t="s">
        <v>646</v>
      </c>
      <c r="D131" s="11">
        <v>6442.79</v>
      </c>
      <c r="E131" s="13">
        <f t="shared" si="6"/>
        <v>5982.163416898793</v>
      </c>
      <c r="F131" s="16">
        <f t="shared" si="7"/>
        <v>6442.75</v>
      </c>
      <c r="G131" s="15">
        <v>7</v>
      </c>
      <c r="H131" s="13">
        <f t="shared" si="8"/>
        <v>45099.53</v>
      </c>
      <c r="I131" t="s">
        <v>513</v>
      </c>
      <c r="J131" t="s">
        <v>601</v>
      </c>
      <c r="K131" s="13"/>
    </row>
    <row r="132" spans="1:11" x14ac:dyDescent="0.25">
      <c r="A132">
        <v>11286</v>
      </c>
      <c r="B132" t="s">
        <v>520</v>
      </c>
      <c r="C132" t="s">
        <v>629</v>
      </c>
      <c r="D132" s="11">
        <v>4399</v>
      </c>
      <c r="E132" s="13">
        <f t="shared" si="6"/>
        <v>4084.4939647168062</v>
      </c>
      <c r="F132" s="16">
        <f t="shared" si="7"/>
        <v>4399</v>
      </c>
      <c r="G132" s="15">
        <v>5</v>
      </c>
      <c r="H132" s="13">
        <f t="shared" si="8"/>
        <v>21995</v>
      </c>
      <c r="I132" t="s">
        <v>516</v>
      </c>
      <c r="J132" t="s">
        <v>599</v>
      </c>
      <c r="K132" s="13"/>
    </row>
    <row r="133" spans="1:11" x14ac:dyDescent="0.25">
      <c r="A133">
        <v>11420</v>
      </c>
      <c r="B133" t="s">
        <v>520</v>
      </c>
      <c r="C133" t="s">
        <v>561</v>
      </c>
      <c r="D133" s="11">
        <v>4355.01</v>
      </c>
      <c r="E133" s="13">
        <f t="shared" si="6"/>
        <v>4043.6490250696384</v>
      </c>
      <c r="F133" s="16">
        <f t="shared" si="7"/>
        <v>4355</v>
      </c>
      <c r="G133" s="15">
        <v>4</v>
      </c>
      <c r="H133" s="13">
        <f t="shared" ref="H133:H139" si="9">D133*G133</f>
        <v>17420.04</v>
      </c>
      <c r="I133" t="s">
        <v>505</v>
      </c>
      <c r="J133" t="s">
        <v>604</v>
      </c>
      <c r="K133" s="13"/>
    </row>
    <row r="134" spans="1:11" x14ac:dyDescent="0.25">
      <c r="A134">
        <v>11324</v>
      </c>
      <c r="B134" t="s">
        <v>517</v>
      </c>
      <c r="C134" t="s">
        <v>648</v>
      </c>
      <c r="D134" s="11">
        <v>8838.6200000000008</v>
      </c>
      <c r="E134" s="13">
        <f t="shared" ref="E134:E139" si="10">D134/(1+$E$1)</f>
        <v>8206.7038068709389</v>
      </c>
      <c r="F134" s="16">
        <f t="shared" ref="F134:F139" si="11">ROUNDDOWN(D134/0.05,0)*0.05</f>
        <v>8838.6</v>
      </c>
      <c r="G134" s="15">
        <v>3</v>
      </c>
      <c r="H134" s="13">
        <f t="shared" si="9"/>
        <v>26515.86</v>
      </c>
      <c r="I134" t="s">
        <v>507</v>
      </c>
      <c r="J134" t="s">
        <v>601</v>
      </c>
      <c r="K134" s="13"/>
    </row>
    <row r="135" spans="1:11" x14ac:dyDescent="0.25">
      <c r="A135">
        <v>11516</v>
      </c>
      <c r="B135" t="s">
        <v>562</v>
      </c>
      <c r="C135" t="s">
        <v>724</v>
      </c>
      <c r="D135" s="11">
        <v>9679</v>
      </c>
      <c r="E135" s="13">
        <f t="shared" si="10"/>
        <v>8987.0009285051074</v>
      </c>
      <c r="F135" s="16">
        <f t="shared" si="11"/>
        <v>9679</v>
      </c>
      <c r="G135" s="15">
        <v>1</v>
      </c>
      <c r="H135" s="13">
        <f t="shared" si="9"/>
        <v>9679</v>
      </c>
      <c r="I135" t="s">
        <v>508</v>
      </c>
      <c r="J135" t="s">
        <v>610</v>
      </c>
      <c r="K135" s="13"/>
    </row>
    <row r="136" spans="1:11" x14ac:dyDescent="0.25">
      <c r="A136">
        <v>11372</v>
      </c>
      <c r="B136" t="s">
        <v>504</v>
      </c>
      <c r="C136" t="s">
        <v>550</v>
      </c>
      <c r="D136" s="11">
        <v>3879.82</v>
      </c>
      <c r="E136" s="13">
        <f t="shared" si="10"/>
        <v>3602.4326833797591</v>
      </c>
      <c r="F136" s="16">
        <f t="shared" si="11"/>
        <v>3879.8</v>
      </c>
      <c r="G136" s="15">
        <v>5</v>
      </c>
      <c r="H136" s="13">
        <f t="shared" si="9"/>
        <v>19399.100000000002</v>
      </c>
      <c r="I136" t="s">
        <v>499</v>
      </c>
      <c r="J136" t="s">
        <v>603</v>
      </c>
      <c r="K136" s="13"/>
    </row>
    <row r="137" spans="1:11" x14ac:dyDescent="0.25">
      <c r="A137">
        <v>11348</v>
      </c>
      <c r="B137" t="s">
        <v>509</v>
      </c>
      <c r="C137" t="s">
        <v>660</v>
      </c>
      <c r="D137" s="11">
        <v>3448.62</v>
      </c>
      <c r="E137" s="13">
        <f t="shared" si="10"/>
        <v>3202.0612813370476</v>
      </c>
      <c r="F137" s="16">
        <f t="shared" si="11"/>
        <v>3448.6000000000004</v>
      </c>
      <c r="G137" s="15">
        <v>8</v>
      </c>
      <c r="H137" s="13">
        <f t="shared" si="9"/>
        <v>27588.959999999999</v>
      </c>
      <c r="I137" t="s">
        <v>505</v>
      </c>
      <c r="J137" t="s">
        <v>603</v>
      </c>
      <c r="K137" s="13"/>
    </row>
    <row r="138" spans="1:11" x14ac:dyDescent="0.25">
      <c r="A138">
        <v>11352</v>
      </c>
      <c r="B138" t="s">
        <v>509</v>
      </c>
      <c r="C138" t="s">
        <v>662</v>
      </c>
      <c r="D138" s="11">
        <v>3701.61</v>
      </c>
      <c r="E138" s="13">
        <f t="shared" si="10"/>
        <v>3436.9637883008359</v>
      </c>
      <c r="F138" s="16">
        <f t="shared" si="11"/>
        <v>3701.6000000000004</v>
      </c>
      <c r="G138" s="15">
        <v>7</v>
      </c>
      <c r="H138" s="13">
        <f t="shared" si="9"/>
        <v>25911.27</v>
      </c>
      <c r="I138" t="s">
        <v>499</v>
      </c>
      <c r="J138" t="s">
        <v>603</v>
      </c>
      <c r="K138" s="13"/>
    </row>
    <row r="139" spans="1:11" x14ac:dyDescent="0.25">
      <c r="A139">
        <v>11446</v>
      </c>
      <c r="B139" t="s">
        <v>558</v>
      </c>
      <c r="C139" t="s">
        <v>701</v>
      </c>
      <c r="D139" s="11">
        <v>6467.02</v>
      </c>
      <c r="E139" s="13">
        <f t="shared" si="10"/>
        <v>6004.6610956360264</v>
      </c>
      <c r="F139" s="16">
        <f t="shared" si="11"/>
        <v>6467</v>
      </c>
      <c r="G139" s="15">
        <v>11</v>
      </c>
      <c r="H139" s="13">
        <f t="shared" si="9"/>
        <v>71137.22</v>
      </c>
      <c r="I139" t="s">
        <v>513</v>
      </c>
      <c r="J139" t="s">
        <v>604</v>
      </c>
      <c r="K139" s="13"/>
    </row>
  </sheetData>
  <sortState xmlns:xlrd2="http://schemas.microsoft.com/office/spreadsheetml/2017/richdata2" ref="A5:J139">
    <sortCondition ref="C15:C139"/>
  </sortState>
  <mergeCells count="1">
    <mergeCell ref="L4:M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411CA-FEB3-4C29-99ED-39EFF3383491}">
  <sheetPr>
    <tabColor theme="9" tint="0.39997558519241921"/>
  </sheetPr>
  <dimension ref="A2:O139"/>
  <sheetViews>
    <sheetView workbookViewId="0"/>
  </sheetViews>
  <sheetFormatPr baseColWidth="10" defaultRowHeight="15" x14ac:dyDescent="0.25"/>
  <cols>
    <col min="1" max="1" width="19" bestFit="1" customWidth="1"/>
    <col min="3" max="3" width="5" customWidth="1"/>
  </cols>
  <sheetData>
    <row r="2" spans="1:15" x14ac:dyDescent="0.25">
      <c r="A2" s="22" t="s">
        <v>597</v>
      </c>
      <c r="B2" s="41" t="s">
        <v>729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x14ac:dyDescent="0.25">
      <c r="A3" s="21" t="s">
        <v>600</v>
      </c>
      <c r="B3" s="12">
        <v>10210.799999999999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5" x14ac:dyDescent="0.25">
      <c r="A4" s="21" t="s">
        <v>610</v>
      </c>
      <c r="B4" s="12">
        <v>62605.25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x14ac:dyDescent="0.25">
      <c r="A5" s="21" t="s">
        <v>611</v>
      </c>
      <c r="B5" s="12">
        <v>83183.45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5" x14ac:dyDescent="0.25">
      <c r="A6" s="21" t="s">
        <v>606</v>
      </c>
      <c r="B6" s="12">
        <v>89599.05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</row>
    <row r="7" spans="1:15" x14ac:dyDescent="0.25">
      <c r="A7" s="21" t="s">
        <v>605</v>
      </c>
      <c r="B7" s="12">
        <v>90656.35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5" x14ac:dyDescent="0.25">
      <c r="A8" s="21" t="s">
        <v>607</v>
      </c>
      <c r="B8" s="12">
        <v>127851.35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</row>
    <row r="9" spans="1:15" x14ac:dyDescent="0.25">
      <c r="A9" s="21" t="s">
        <v>613</v>
      </c>
      <c r="B9" s="12">
        <v>166246.80000000002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0" spans="1:15" x14ac:dyDescent="0.25">
      <c r="A10" s="21" t="s">
        <v>608</v>
      </c>
      <c r="B10" s="12">
        <v>186873.94999999998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1:15" x14ac:dyDescent="0.25">
      <c r="A11" s="21" t="s">
        <v>598</v>
      </c>
      <c r="B11" s="12">
        <v>195693.55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</row>
    <row r="12" spans="1:15" x14ac:dyDescent="0.25">
      <c r="A12" s="21" t="s">
        <v>602</v>
      </c>
      <c r="B12" s="12">
        <v>199921.30000000005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</row>
    <row r="13" spans="1:15" x14ac:dyDescent="0.25">
      <c r="A13" s="21" t="s">
        <v>609</v>
      </c>
      <c r="B13" s="12">
        <v>206815.65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</row>
    <row r="14" spans="1:15" x14ac:dyDescent="0.25">
      <c r="A14" s="21" t="s">
        <v>601</v>
      </c>
      <c r="B14" s="12">
        <v>256223.10000000003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</row>
    <row r="15" spans="1:15" x14ac:dyDescent="0.25">
      <c r="A15" s="21" t="s">
        <v>599</v>
      </c>
      <c r="B15" s="12">
        <v>439321.05000000005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</row>
    <row r="16" spans="1:15" x14ac:dyDescent="0.25">
      <c r="A16" s="21" t="s">
        <v>612</v>
      </c>
      <c r="B16" s="12">
        <v>607839.90000000014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</row>
    <row r="17" spans="1:15" x14ac:dyDescent="0.25">
      <c r="A17" s="21" t="s">
        <v>604</v>
      </c>
      <c r="B17" s="12">
        <v>701419.89999999991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1:15" x14ac:dyDescent="0.25">
      <c r="A18" s="21" t="s">
        <v>603</v>
      </c>
      <c r="B18" s="12">
        <v>738514.70000000007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5" x14ac:dyDescent="0.25"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</row>
    <row r="20" spans="1:15" x14ac:dyDescent="0.25"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</row>
    <row r="21" spans="1:15" x14ac:dyDescent="0.25">
      <c r="A21" s="1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</row>
    <row r="22" spans="1:15" x14ac:dyDescent="0.25">
      <c r="A22" s="1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spans="1:15" x14ac:dyDescent="0.25">
      <c r="A23" s="1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spans="1:15" x14ac:dyDescent="0.25">
      <c r="A24" s="1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spans="1:15" x14ac:dyDescent="0.25">
      <c r="A25" s="1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1:15" x14ac:dyDescent="0.25">
      <c r="A26" s="1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15" x14ac:dyDescent="0.25">
      <c r="A27" s="1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15" x14ac:dyDescent="0.25">
      <c r="A28" s="1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 x14ac:dyDescent="0.25">
      <c r="A29" s="1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 x14ac:dyDescent="0.25">
      <c r="A30" s="1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 x14ac:dyDescent="0.25">
      <c r="A31" s="1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 x14ac:dyDescent="0.25">
      <c r="A32" s="1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 x14ac:dyDescent="0.25">
      <c r="A33" s="1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 x14ac:dyDescent="0.25">
      <c r="A34" s="1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 x14ac:dyDescent="0.25">
      <c r="A35" s="13"/>
    </row>
    <row r="36" spans="1:15" x14ac:dyDescent="0.25">
      <c r="A36" s="13"/>
    </row>
    <row r="37" spans="1:15" x14ac:dyDescent="0.25">
      <c r="A37" s="13"/>
    </row>
    <row r="38" spans="1:15" x14ac:dyDescent="0.25">
      <c r="A38" s="13"/>
    </row>
    <row r="39" spans="1:15" x14ac:dyDescent="0.25">
      <c r="A39" s="13"/>
    </row>
    <row r="40" spans="1:15" x14ac:dyDescent="0.25">
      <c r="A40" s="13"/>
    </row>
    <row r="41" spans="1:15" x14ac:dyDescent="0.25">
      <c r="A41" s="13"/>
    </row>
    <row r="42" spans="1:15" x14ac:dyDescent="0.25">
      <c r="A42" s="13"/>
    </row>
    <row r="43" spans="1:15" x14ac:dyDescent="0.25">
      <c r="A43" s="13"/>
    </row>
    <row r="44" spans="1:15" x14ac:dyDescent="0.25">
      <c r="A44" s="13"/>
    </row>
    <row r="45" spans="1:15" x14ac:dyDescent="0.25">
      <c r="A45" s="13"/>
    </row>
    <row r="46" spans="1:15" x14ac:dyDescent="0.25">
      <c r="A46" s="13"/>
    </row>
    <row r="47" spans="1:15" x14ac:dyDescent="0.25">
      <c r="A47" s="13"/>
    </row>
    <row r="48" spans="1:15" x14ac:dyDescent="0.25">
      <c r="A48" s="13"/>
    </row>
    <row r="49" spans="1:1" x14ac:dyDescent="0.25">
      <c r="A49" s="13"/>
    </row>
    <row r="50" spans="1:1" x14ac:dyDescent="0.25">
      <c r="A50" s="13"/>
    </row>
    <row r="51" spans="1:1" x14ac:dyDescent="0.25">
      <c r="A51" s="13"/>
    </row>
    <row r="52" spans="1:1" x14ac:dyDescent="0.25">
      <c r="A52" s="13"/>
    </row>
    <row r="53" spans="1:1" x14ac:dyDescent="0.25">
      <c r="A53" s="13"/>
    </row>
    <row r="54" spans="1:1" x14ac:dyDescent="0.25">
      <c r="A54" s="13"/>
    </row>
    <row r="55" spans="1:1" x14ac:dyDescent="0.25">
      <c r="A55" s="13"/>
    </row>
    <row r="56" spans="1:1" x14ac:dyDescent="0.25">
      <c r="A56" s="13"/>
    </row>
    <row r="57" spans="1:1" x14ac:dyDescent="0.25">
      <c r="A57" s="13"/>
    </row>
    <row r="58" spans="1:1" x14ac:dyDescent="0.25">
      <c r="A58" s="13"/>
    </row>
    <row r="59" spans="1:1" x14ac:dyDescent="0.25">
      <c r="A59" s="13"/>
    </row>
    <row r="60" spans="1:1" x14ac:dyDescent="0.25">
      <c r="A60" s="13"/>
    </row>
    <row r="61" spans="1:1" x14ac:dyDescent="0.25">
      <c r="A61" s="13"/>
    </row>
    <row r="62" spans="1:1" x14ac:dyDescent="0.25">
      <c r="A62" s="13"/>
    </row>
    <row r="63" spans="1:1" x14ac:dyDescent="0.25">
      <c r="A63" s="13"/>
    </row>
    <row r="64" spans="1:1" x14ac:dyDescent="0.25">
      <c r="A64" s="13"/>
    </row>
    <row r="65" spans="1:1" x14ac:dyDescent="0.25">
      <c r="A65" s="13"/>
    </row>
    <row r="66" spans="1:1" x14ac:dyDescent="0.25">
      <c r="A66" s="13"/>
    </row>
    <row r="67" spans="1:1" x14ac:dyDescent="0.25">
      <c r="A67" s="13"/>
    </row>
    <row r="68" spans="1:1" x14ac:dyDescent="0.25">
      <c r="A68" s="13"/>
    </row>
    <row r="69" spans="1:1" x14ac:dyDescent="0.25">
      <c r="A69" s="13"/>
    </row>
    <row r="70" spans="1:1" x14ac:dyDescent="0.25">
      <c r="A70" s="13"/>
    </row>
    <row r="71" spans="1:1" x14ac:dyDescent="0.25">
      <c r="A71" s="13"/>
    </row>
    <row r="72" spans="1:1" x14ac:dyDescent="0.25">
      <c r="A72" s="13"/>
    </row>
    <row r="73" spans="1:1" x14ac:dyDescent="0.25">
      <c r="A73" s="13"/>
    </row>
    <row r="74" spans="1:1" x14ac:dyDescent="0.25">
      <c r="A74" s="13"/>
    </row>
    <row r="75" spans="1:1" x14ac:dyDescent="0.25">
      <c r="A75" s="13"/>
    </row>
    <row r="76" spans="1:1" x14ac:dyDescent="0.25">
      <c r="A76" s="13"/>
    </row>
    <row r="77" spans="1:1" x14ac:dyDescent="0.25">
      <c r="A77" s="13"/>
    </row>
    <row r="78" spans="1:1" x14ac:dyDescent="0.25">
      <c r="A78" s="13"/>
    </row>
    <row r="79" spans="1:1" x14ac:dyDescent="0.25">
      <c r="A79" s="13"/>
    </row>
    <row r="80" spans="1:1" x14ac:dyDescent="0.25">
      <c r="A80" s="13"/>
    </row>
    <row r="81" spans="1:1" x14ac:dyDescent="0.25">
      <c r="A81" s="13"/>
    </row>
    <row r="82" spans="1:1" x14ac:dyDescent="0.25">
      <c r="A82" s="13"/>
    </row>
    <row r="83" spans="1:1" x14ac:dyDescent="0.25">
      <c r="A83" s="13"/>
    </row>
    <row r="84" spans="1:1" x14ac:dyDescent="0.25">
      <c r="A84" s="13"/>
    </row>
    <row r="85" spans="1:1" x14ac:dyDescent="0.25">
      <c r="A85" s="13"/>
    </row>
    <row r="86" spans="1:1" x14ac:dyDescent="0.25">
      <c r="A86" s="13"/>
    </row>
    <row r="87" spans="1:1" x14ac:dyDescent="0.25">
      <c r="A87" s="13"/>
    </row>
    <row r="88" spans="1:1" x14ac:dyDescent="0.25">
      <c r="A88" s="13"/>
    </row>
    <row r="89" spans="1:1" x14ac:dyDescent="0.25">
      <c r="A89" s="13"/>
    </row>
    <row r="90" spans="1:1" x14ac:dyDescent="0.25">
      <c r="A90" s="13"/>
    </row>
    <row r="91" spans="1:1" x14ac:dyDescent="0.25">
      <c r="A91" s="13"/>
    </row>
    <row r="92" spans="1:1" x14ac:dyDescent="0.25">
      <c r="A92" s="13"/>
    </row>
    <row r="93" spans="1:1" x14ac:dyDescent="0.25">
      <c r="A93" s="13"/>
    </row>
    <row r="94" spans="1:1" x14ac:dyDescent="0.25">
      <c r="A94" s="13"/>
    </row>
    <row r="95" spans="1:1" x14ac:dyDescent="0.25">
      <c r="A95" s="13"/>
    </row>
    <row r="96" spans="1:1" x14ac:dyDescent="0.25">
      <c r="A96" s="13"/>
    </row>
    <row r="97" spans="1:1" x14ac:dyDescent="0.25">
      <c r="A97" s="13"/>
    </row>
    <row r="98" spans="1:1" x14ac:dyDescent="0.25">
      <c r="A98" s="13"/>
    </row>
    <row r="99" spans="1:1" x14ac:dyDescent="0.25">
      <c r="A99" s="13"/>
    </row>
    <row r="100" spans="1:1" x14ac:dyDescent="0.25">
      <c r="A100" s="13"/>
    </row>
    <row r="101" spans="1:1" x14ac:dyDescent="0.25">
      <c r="A101" s="13"/>
    </row>
    <row r="102" spans="1:1" x14ac:dyDescent="0.25">
      <c r="A102" s="13"/>
    </row>
    <row r="103" spans="1:1" x14ac:dyDescent="0.25">
      <c r="A103" s="13"/>
    </row>
    <row r="104" spans="1:1" x14ac:dyDescent="0.25">
      <c r="A104" s="13"/>
    </row>
    <row r="105" spans="1:1" x14ac:dyDescent="0.25">
      <c r="A105" s="13"/>
    </row>
    <row r="106" spans="1:1" x14ac:dyDescent="0.25">
      <c r="A106" s="13"/>
    </row>
    <row r="107" spans="1:1" x14ac:dyDescent="0.25">
      <c r="A107" s="13"/>
    </row>
    <row r="108" spans="1:1" x14ac:dyDescent="0.25">
      <c r="A108" s="13"/>
    </row>
    <row r="109" spans="1:1" x14ac:dyDescent="0.25">
      <c r="A109" s="13"/>
    </row>
    <row r="110" spans="1:1" x14ac:dyDescent="0.25">
      <c r="A110" s="13"/>
    </row>
    <row r="111" spans="1:1" x14ac:dyDescent="0.25">
      <c r="A111" s="13"/>
    </row>
    <row r="112" spans="1:1" x14ac:dyDescent="0.25">
      <c r="A112" s="13"/>
    </row>
    <row r="113" spans="1:1" x14ac:dyDescent="0.25">
      <c r="A113" s="13"/>
    </row>
    <row r="114" spans="1:1" x14ac:dyDescent="0.25">
      <c r="A114" s="13"/>
    </row>
    <row r="115" spans="1:1" x14ac:dyDescent="0.25">
      <c r="A115" s="13"/>
    </row>
    <row r="116" spans="1:1" x14ac:dyDescent="0.25">
      <c r="A116" s="13"/>
    </row>
    <row r="117" spans="1:1" x14ac:dyDescent="0.25">
      <c r="A117" s="13"/>
    </row>
    <row r="118" spans="1:1" x14ac:dyDescent="0.25">
      <c r="A118" s="13"/>
    </row>
    <row r="119" spans="1:1" x14ac:dyDescent="0.25">
      <c r="A119" s="13"/>
    </row>
    <row r="120" spans="1:1" x14ac:dyDescent="0.25">
      <c r="A120" s="13"/>
    </row>
    <row r="121" spans="1:1" x14ac:dyDescent="0.25">
      <c r="A121" s="13"/>
    </row>
    <row r="122" spans="1:1" x14ac:dyDescent="0.25">
      <c r="A122" s="13"/>
    </row>
    <row r="123" spans="1:1" x14ac:dyDescent="0.25">
      <c r="A123" s="13"/>
    </row>
    <row r="124" spans="1:1" x14ac:dyDescent="0.25">
      <c r="A124" s="13"/>
    </row>
    <row r="125" spans="1:1" x14ac:dyDescent="0.25">
      <c r="A125" s="13"/>
    </row>
    <row r="126" spans="1:1" x14ac:dyDescent="0.25">
      <c r="A126" s="13"/>
    </row>
    <row r="127" spans="1:1" x14ac:dyDescent="0.25">
      <c r="A127" s="13"/>
    </row>
    <row r="128" spans="1:1" x14ac:dyDescent="0.25">
      <c r="A128" s="13"/>
    </row>
    <row r="129" spans="1:1" x14ac:dyDescent="0.25">
      <c r="A129" s="13"/>
    </row>
    <row r="130" spans="1:1" x14ac:dyDescent="0.25">
      <c r="A130" s="13"/>
    </row>
    <row r="131" spans="1:1" x14ac:dyDescent="0.25">
      <c r="A131" s="13"/>
    </row>
    <row r="132" spans="1:1" x14ac:dyDescent="0.25">
      <c r="A132" s="13"/>
    </row>
    <row r="133" spans="1:1" x14ac:dyDescent="0.25">
      <c r="A133" s="13"/>
    </row>
    <row r="134" spans="1:1" x14ac:dyDescent="0.25">
      <c r="A134" s="13"/>
    </row>
    <row r="135" spans="1:1" x14ac:dyDescent="0.25">
      <c r="A135" s="13"/>
    </row>
    <row r="136" spans="1:1" x14ac:dyDescent="0.25">
      <c r="A136" s="13"/>
    </row>
    <row r="137" spans="1:1" x14ac:dyDescent="0.25">
      <c r="A137" s="13"/>
    </row>
    <row r="138" spans="1:1" x14ac:dyDescent="0.25">
      <c r="A138" s="13"/>
    </row>
    <row r="139" spans="1:1" x14ac:dyDescent="0.25">
      <c r="A139" s="13"/>
    </row>
  </sheetData>
  <sortState xmlns:xlrd2="http://schemas.microsoft.com/office/spreadsheetml/2017/richdata2" ref="A3:B18">
    <sortCondition ref="B6:B18"/>
  </sortState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Kunden</vt:lpstr>
      <vt:lpstr>Lager</vt:lpstr>
      <vt:lpstr>Übersicht</vt:lpstr>
      <vt:lpstr>Kunden!Druckbereich</vt:lpstr>
      <vt:lpstr>Kunden!Drucktitel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dcterms:created xsi:type="dcterms:W3CDTF">2021-07-17T11:18:55Z</dcterms:created>
  <dcterms:modified xsi:type="dcterms:W3CDTF">2022-06-02T13:28:35Z</dcterms:modified>
</cp:coreProperties>
</file>