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Allgemein\Desktop\Jirina\V07_E3_QV2019_Kaufmann_Jirina_2018-11-11\E3_Musterloesungen\"/>
    </mc:Choice>
  </mc:AlternateContent>
  <xr:revisionPtr revIDLastSave="0" documentId="10_ncr:100000_{7298A547-0BB0-4547-A0D2-35A6604B8A06}" xr6:coauthVersionLast="31" xr6:coauthVersionMax="31" xr10:uidLastSave="{00000000-0000-0000-0000-000000000000}"/>
  <bookViews>
    <workbookView xWindow="0" yWindow="0" windowWidth="16395" windowHeight="5310" xr2:uid="{00000000-000D-0000-FFFF-FFFF00000000}"/>
  </bookViews>
  <sheets>
    <sheet name="Benutzerdaten" sheetId="2" r:id="rId1"/>
    <sheet name="Ausleihe" sheetId="3" r:id="rId2"/>
    <sheet name="Ausleihstatistik_Medien" sheetId="1" r:id="rId3"/>
  </sheets>
  <definedNames>
    <definedName name="_xlnm.Print_Area" localSheetId="0">Benutzerdaten!$A$1:$K$57</definedName>
    <definedName name="_xlnm.Print_Titles" localSheetId="0">Benutzerdaten!$4:$4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E5" i="1" l="1"/>
  <c r="F5" i="1" s="1"/>
  <c r="E6" i="1"/>
  <c r="F6" i="1" s="1"/>
  <c r="E7" i="1"/>
  <c r="F7" i="1" s="1"/>
  <c r="E8" i="1"/>
  <c r="F8" i="1" s="1"/>
  <c r="E4" i="1"/>
  <c r="F4" i="1" s="1"/>
  <c r="C9" i="1"/>
  <c r="D9" i="1"/>
  <c r="B9" i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8" i="3"/>
  <c r="K61" i="2"/>
  <c r="K62" i="2"/>
  <c r="K63" i="2"/>
  <c r="K60" i="2"/>
  <c r="E9" i="2"/>
  <c r="E16" i="2"/>
  <c r="E35" i="2"/>
  <c r="E53" i="2"/>
  <c r="E54" i="2"/>
  <c r="E5" i="2"/>
  <c r="E26" i="2"/>
  <c r="E31" i="2"/>
  <c r="E56" i="2"/>
  <c r="E57" i="2"/>
  <c r="E55" i="2"/>
  <c r="E52" i="2"/>
  <c r="E50" i="2"/>
  <c r="E51" i="2"/>
  <c r="E25" i="2"/>
  <c r="E32" i="2"/>
  <c r="E39" i="2"/>
  <c r="E47" i="2"/>
  <c r="E48" i="2"/>
  <c r="E45" i="2"/>
  <c r="E38" i="2"/>
  <c r="E34" i="2"/>
  <c r="E36" i="2"/>
  <c r="E22" i="2"/>
  <c r="E41" i="2"/>
  <c r="E33" i="2"/>
  <c r="E44" i="2"/>
  <c r="E43" i="2"/>
  <c r="E27" i="2"/>
  <c r="E30" i="2"/>
  <c r="E37" i="2"/>
  <c r="E29" i="2"/>
  <c r="E23" i="2"/>
  <c r="E24" i="2"/>
  <c r="E28" i="2"/>
  <c r="E21" i="2"/>
  <c r="E20" i="2"/>
  <c r="E19" i="2"/>
  <c r="E40" i="2"/>
  <c r="E10" i="2"/>
  <c r="E17" i="2"/>
  <c r="E49" i="2"/>
  <c r="E18" i="2"/>
  <c r="E14" i="2"/>
  <c r="E42" i="2"/>
  <c r="E8" i="2"/>
  <c r="E13" i="2"/>
  <c r="E11" i="2"/>
  <c r="E6" i="2"/>
  <c r="E15" i="2"/>
  <c r="E12" i="2"/>
  <c r="E7" i="2"/>
  <c r="E46" i="2"/>
  <c r="D60" i="2"/>
</calcChain>
</file>

<file path=xl/sharedStrings.xml><?xml version="1.0" encoding="utf-8"?>
<sst xmlns="http://schemas.openxmlformats.org/spreadsheetml/2006/main" count="505" uniqueCount="305">
  <si>
    <t>Bücher</t>
  </si>
  <si>
    <t>Zeitschriften</t>
  </si>
  <si>
    <t>Video-DVDs</t>
  </si>
  <si>
    <t>Ausleihstatistik 2016–2018</t>
  </si>
  <si>
    <t>Total</t>
  </si>
  <si>
    <t>Vorname</t>
  </si>
  <si>
    <t>Amberg</t>
  </si>
  <si>
    <t>Theres</t>
  </si>
  <si>
    <t>Bächi</t>
  </si>
  <si>
    <t>Andreas</t>
  </si>
  <si>
    <t>Bachofen</t>
  </si>
  <si>
    <t>Adrian</t>
  </si>
  <si>
    <t>Baciocchi</t>
  </si>
  <si>
    <t>Anna</t>
  </si>
  <si>
    <t>Bärtschi</t>
  </si>
  <si>
    <t>Ursula</t>
  </si>
  <si>
    <t>Barukcic</t>
  </si>
  <si>
    <t>Berlind</t>
  </si>
  <si>
    <t>Bellwald</t>
  </si>
  <si>
    <t>Andy</t>
  </si>
  <si>
    <t>Berni</t>
  </si>
  <si>
    <t>Amanda</t>
  </si>
  <si>
    <t>Blättler</t>
  </si>
  <si>
    <t>Blöchlinger-Hangartner</t>
  </si>
  <si>
    <t>Anne-Marie</t>
  </si>
  <si>
    <t>Bragagnolo</t>
  </si>
  <si>
    <t>Ana</t>
  </si>
  <si>
    <t>Bucheli</t>
  </si>
  <si>
    <t>Urs</t>
  </si>
  <si>
    <t>Buchmann</t>
  </si>
  <si>
    <t>Benno</t>
  </si>
  <si>
    <t>Caduff</t>
  </si>
  <si>
    <t>Anton</t>
  </si>
  <si>
    <t xml:space="preserve">Conti </t>
  </si>
  <si>
    <t>Birgit</t>
  </si>
  <si>
    <t>Curik</t>
  </si>
  <si>
    <t>Carlos</t>
  </si>
  <si>
    <t>Derungs</t>
  </si>
  <si>
    <t>Christian</t>
  </si>
  <si>
    <t>Dietrich</t>
  </si>
  <si>
    <t>Heinz</t>
  </si>
  <si>
    <t>Dürst</t>
  </si>
  <si>
    <t>Claudia</t>
  </si>
  <si>
    <t>Ehinger</t>
  </si>
  <si>
    <t>Eisenmann</t>
  </si>
  <si>
    <t>Richard</t>
  </si>
  <si>
    <t>Emmenegger</t>
  </si>
  <si>
    <t>Stefan</t>
  </si>
  <si>
    <t>Federer</t>
  </si>
  <si>
    <t>Dölf</t>
  </si>
  <si>
    <t>Formaz</t>
  </si>
  <si>
    <t>Frey</t>
  </si>
  <si>
    <t>Colette</t>
  </si>
  <si>
    <t>Fröhlich</t>
  </si>
  <si>
    <t>Cornelia</t>
  </si>
  <si>
    <t>Gebauer</t>
  </si>
  <si>
    <t>Hofer</t>
  </si>
  <si>
    <t>Reto</t>
  </si>
  <si>
    <t>Huggler</t>
  </si>
  <si>
    <t>Gery</t>
  </si>
  <si>
    <t>Koch</t>
  </si>
  <si>
    <t>Klaus</t>
  </si>
  <si>
    <t>Kübler</t>
  </si>
  <si>
    <t>Landolt</t>
  </si>
  <si>
    <t>Hermann</t>
  </si>
  <si>
    <t>Lauber</t>
  </si>
  <si>
    <t>Corina</t>
  </si>
  <si>
    <t>Lehmann</t>
  </si>
  <si>
    <t xml:space="preserve">Lukas </t>
  </si>
  <si>
    <t>Lötscher</t>
  </si>
  <si>
    <t>Pius</t>
  </si>
  <si>
    <t>Lovric</t>
  </si>
  <si>
    <t>Bersin</t>
  </si>
  <si>
    <t>Lustenberger</t>
  </si>
  <si>
    <t>Hannah</t>
  </si>
  <si>
    <t>Meyer</t>
  </si>
  <si>
    <t>Annemarie</t>
  </si>
  <si>
    <t>Reitmann</t>
  </si>
  <si>
    <t>Doris</t>
  </si>
  <si>
    <t>Rogger</t>
  </si>
  <si>
    <t>Franz</t>
  </si>
  <si>
    <t>Rüttimann</t>
  </si>
  <si>
    <t>Maya</t>
  </si>
  <si>
    <t>Saiti</t>
  </si>
  <si>
    <t>Xaver</t>
  </si>
  <si>
    <t>Schirmer</t>
  </si>
  <si>
    <t>Olivier</t>
  </si>
  <si>
    <t>Singarajah</t>
  </si>
  <si>
    <t>Nilukshan</t>
  </si>
  <si>
    <t>Staub</t>
  </si>
  <si>
    <t>Arthur</t>
  </si>
  <si>
    <t>Weilenmann</t>
  </si>
  <si>
    <t>Roland</t>
  </si>
  <si>
    <t>Sabrina</t>
  </si>
  <si>
    <t>Wicki</t>
  </si>
  <si>
    <t>Thomas</t>
  </si>
  <si>
    <t>Wittmann</t>
  </si>
  <si>
    <t>Sibylla</t>
  </si>
  <si>
    <t>m/w</t>
  </si>
  <si>
    <t>w</t>
  </si>
  <si>
    <t>m</t>
  </si>
  <si>
    <t>Abotyp</t>
  </si>
  <si>
    <t>Strasse</t>
  </si>
  <si>
    <t>PLZ</t>
  </si>
  <si>
    <t>Ort</t>
  </si>
  <si>
    <t>Telefon_Nr</t>
  </si>
  <si>
    <t>Aktuelle Ausleihdaten</t>
  </si>
  <si>
    <t>Titel</t>
  </si>
  <si>
    <t>Kategorie</t>
  </si>
  <si>
    <t>Aktuelles Datum</t>
  </si>
  <si>
    <t>Medien_Nr</t>
  </si>
  <si>
    <t>Ausleihdatum</t>
  </si>
  <si>
    <t>Audio-CDs</t>
  </si>
  <si>
    <t>späteste Rückgabe</t>
  </si>
  <si>
    <t>Benutzer_Nr</t>
  </si>
  <si>
    <t xml:space="preserve">Sagenhofweg 8
</t>
  </si>
  <si>
    <t>Ebikon</t>
  </si>
  <si>
    <t xml:space="preserve">Schlösslistrasse 16
</t>
  </si>
  <si>
    <t xml:space="preserve">Mühlehofstrasse 81
</t>
  </si>
  <si>
    <t xml:space="preserve">Lischenstrasse 8
</t>
  </si>
  <si>
    <t xml:space="preserve">Sagenstrasse 50
</t>
  </si>
  <si>
    <t xml:space="preserve">Bergstrasse 48
</t>
  </si>
  <si>
    <t xml:space="preserve">Fildernstrasse 52
</t>
  </si>
  <si>
    <t xml:space="preserve">Wydenstrasse 14
</t>
  </si>
  <si>
    <t xml:space="preserve">Adligenswilerstrasse 100
</t>
  </si>
  <si>
    <t xml:space="preserve">Sonnenterrasse 31
</t>
  </si>
  <si>
    <t xml:space="preserve">Wydenhofstrasse 2
</t>
  </si>
  <si>
    <t xml:space="preserve">Sagenhofrain 3
</t>
  </si>
  <si>
    <t xml:space="preserve">Schachenweidstrasse 7
</t>
  </si>
  <si>
    <t xml:space="preserve">Mühlegg 5
</t>
  </si>
  <si>
    <t xml:space="preserve">Bergstrasse 46a
</t>
  </si>
  <si>
    <t xml:space="preserve">Ottigenbühlrain 3
</t>
  </si>
  <si>
    <t xml:space="preserve">Kaspar Koppstrasse 42a
</t>
  </si>
  <si>
    <t>Herrenweg 9</t>
  </si>
  <si>
    <t xml:space="preserve">Rigiweg 12
</t>
  </si>
  <si>
    <t>Feldmatt 12</t>
  </si>
  <si>
    <t xml:space="preserve">Hartenfelsstrasse 136
</t>
  </si>
  <si>
    <t xml:space="preserve">Bühlrain 3a
</t>
  </si>
  <si>
    <t xml:space="preserve">Ottigenbühlring 29
</t>
  </si>
  <si>
    <t xml:space="preserve">Neufildern
</t>
  </si>
  <si>
    <t xml:space="preserve">Schachenweidstrasse 39
</t>
  </si>
  <si>
    <t xml:space="preserve">Mühlehofstrasse 33
</t>
  </si>
  <si>
    <t xml:space="preserve">Panoramastrasse 24
</t>
  </si>
  <si>
    <t xml:space="preserve">Höchweidstrasse 10
</t>
  </si>
  <si>
    <t xml:space="preserve">Pilatusstrasse 19
</t>
  </si>
  <si>
    <t>Dierikon</t>
  </si>
  <si>
    <t xml:space="preserve">Zentralstrasse 11
</t>
  </si>
  <si>
    <t xml:space="preserve">Schachenweidstrasse 49
</t>
  </si>
  <si>
    <t xml:space="preserve">Luzernerstrasse 51
</t>
  </si>
  <si>
    <t>Rischstrasse 5a</t>
  </si>
  <si>
    <t xml:space="preserve">Aeschenmatte 4
</t>
  </si>
  <si>
    <t xml:space="preserve">Alfred-Schindlerstrasse 7
</t>
  </si>
  <si>
    <t xml:space="preserve">Rankstrasse 3 b
</t>
  </si>
  <si>
    <t xml:space="preserve">Sonnenterrasse 35
</t>
  </si>
  <si>
    <t xml:space="preserve">Hartenfelsstrasse 51
</t>
  </si>
  <si>
    <t xml:space="preserve">Oberdierikonerstrasse 9
</t>
  </si>
  <si>
    <t xml:space="preserve">Zentralstrasse 21
</t>
  </si>
  <si>
    <t xml:space="preserve">Oberfeldmatt 2
</t>
  </si>
  <si>
    <t>Root</t>
  </si>
  <si>
    <t xml:space="preserve">Hartenfelsstrasse 8
</t>
  </si>
  <si>
    <t xml:space="preserve">Oberdierikonerstrasse 4
</t>
  </si>
  <si>
    <t xml:space="preserve">Chäppelimattstrasse 24
</t>
  </si>
  <si>
    <t xml:space="preserve">Lindenbergstrasse 4
</t>
  </si>
  <si>
    <t xml:space="preserve">Sagenblickstrasse 7
</t>
  </si>
  <si>
    <t xml:space="preserve">Bergstrasse 38
</t>
  </si>
  <si>
    <t xml:space="preserve">Aeschenmatte 3
</t>
  </si>
  <si>
    <t xml:space="preserve">Benzibühlstrasse 10
</t>
  </si>
  <si>
    <t>Udligenswil</t>
  </si>
  <si>
    <t xml:space="preserve">Sonnenterrasse 42
</t>
  </si>
  <si>
    <t xml:space="preserve">Aeschenthürlistrasse 43
</t>
  </si>
  <si>
    <t>Benutzerdaten</t>
  </si>
  <si>
    <t>Benzibühlstrasse 21</t>
  </si>
  <si>
    <t>Oberfeldmatt 13</t>
  </si>
  <si>
    <t>041 371 18 13</t>
  </si>
  <si>
    <t>041 371 16 38</t>
  </si>
  <si>
    <t>041 450 36 48</t>
  </si>
  <si>
    <t>041 450 57 78</t>
  </si>
  <si>
    <t>079 393 12 52</t>
  </si>
  <si>
    <t>Paar-Abo</t>
  </si>
  <si>
    <t>Jugend-Abo</t>
  </si>
  <si>
    <t>Familien-Abo</t>
  </si>
  <si>
    <t xml:space="preserve">Wick-Heeb </t>
  </si>
  <si>
    <t>Sandra</t>
  </si>
  <si>
    <t>Erwachsenen-Abo</t>
  </si>
  <si>
    <t>Stichdatum</t>
  </si>
  <si>
    <t>041 440 82 71</t>
  </si>
  <si>
    <t>041 440 52 08</t>
  </si>
  <si>
    <t>041 422 07 07</t>
  </si>
  <si>
    <t>041 440 35 50</t>
  </si>
  <si>
    <t>041 440 12 10</t>
  </si>
  <si>
    <t>041 440 64 40</t>
  </si>
  <si>
    <t>041 440 27 37</t>
  </si>
  <si>
    <t>041 420 08 25</t>
  </si>
  <si>
    <t>041 420 61 69</t>
  </si>
  <si>
    <t>041 440 59 88</t>
  </si>
  <si>
    <t>079 239 13 29</t>
  </si>
  <si>
    <t>041 440 85 30</t>
  </si>
  <si>
    <t>041 440 66 62</t>
  </si>
  <si>
    <t>041 440 66 59</t>
  </si>
  <si>
    <t>041 440 66 30</t>
  </si>
  <si>
    <t>041 420 11 77</t>
  </si>
  <si>
    <t>041 440 58 89</t>
  </si>
  <si>
    <t>041 440 15 44</t>
  </si>
  <si>
    <t>041 440 02 94</t>
  </si>
  <si>
    <t>078 947 92 22</t>
  </si>
  <si>
    <t>041 450 50 05</t>
  </si>
  <si>
    <t>041 440 21 61</t>
  </si>
  <si>
    <t>041 440 11 05</t>
  </si>
  <si>
    <t>041 440 05 72</t>
  </si>
  <si>
    <t>041 420 80 15</t>
  </si>
  <si>
    <t>041 440 06 73</t>
  </si>
  <si>
    <t>041 440 31 82</t>
  </si>
  <si>
    <t>041 440 83 75</t>
  </si>
  <si>
    <t>041 420 61 70</t>
  </si>
  <si>
    <t>041 450 34 91</t>
  </si>
  <si>
    <t>041 440 71 29</t>
  </si>
  <si>
    <t>041 450 34 84</t>
  </si>
  <si>
    <t>041 440 19 15</t>
  </si>
  <si>
    <t>041 440 71 78</t>
  </si>
  <si>
    <t>079 289 04 32</t>
  </si>
  <si>
    <t>076 394 17 73</t>
  </si>
  <si>
    <t>041 440 71 06</t>
  </si>
  <si>
    <t>041 440 03 85</t>
  </si>
  <si>
    <t>041 440 89 42</t>
  </si>
  <si>
    <t>041 440 03 47</t>
  </si>
  <si>
    <t>041 440 12 80</t>
  </si>
  <si>
    <t>041 420 04 04</t>
  </si>
  <si>
    <t>041 420 99 91</t>
  </si>
  <si>
    <t>078 836 91 94</t>
  </si>
  <si>
    <t>041 440 87 74</t>
  </si>
  <si>
    <t>041 760 11 13</t>
  </si>
  <si>
    <t>041 760 11 45</t>
  </si>
  <si>
    <t>Herbert</t>
  </si>
  <si>
    <t>MITTEN DRIN 01/98</t>
  </si>
  <si>
    <t>GUTE ZEITEN SCHLECHTE ZEITEN 06/2004</t>
  </si>
  <si>
    <t>GUTE ZEITEN SCHLECHTE ZEITEN 08/2005</t>
  </si>
  <si>
    <t>SMILE 05/99</t>
  </si>
  <si>
    <t>GUTE ZEITEN SCHLECHTE ZEITEN 12/2005</t>
  </si>
  <si>
    <t>OSTERN, BURDA SPECIAL</t>
  </si>
  <si>
    <t>MEGA-SPASS MIT SCOUBIDOU</t>
  </si>
  <si>
    <t>SCOUBIDOU-SCHMUCK</t>
  </si>
  <si>
    <t>SUGAR 01/2001</t>
  </si>
  <si>
    <t>FREUNDIN 23/99</t>
  </si>
  <si>
    <t>GUTE ZEITEN SCHLECHTE ZEITEN 12/2004</t>
  </si>
  <si>
    <t>WOHNIDEE 01/2000</t>
  </si>
  <si>
    <t>SUGAR 05/2001</t>
  </si>
  <si>
    <t>BIBER, BEISS DICH DURCH(!)</t>
  </si>
  <si>
    <t>Video-DVD</t>
  </si>
  <si>
    <t>Audio-CD</t>
  </si>
  <si>
    <t>Buch</t>
  </si>
  <si>
    <t>Alter</t>
  </si>
  <si>
    <t>Geburstdatum ältester Benutzer</t>
  </si>
  <si>
    <t>Trend für 2019</t>
  </si>
  <si>
    <t>Zeitschrift</t>
  </si>
  <si>
    <t>Doug, Liman: BOURNE, DIE IDENTITÄT</t>
  </si>
  <si>
    <t>Greengrass, Paul: BOURNE, DAS ULTIMATUM</t>
  </si>
  <si>
    <t>Xinran: DIE NAMENLOSEN TÖCHTER</t>
  </si>
  <si>
    <t>Thenior, Ralf: EINE MAUS IN DER SCHULE</t>
  </si>
  <si>
    <t>Good Charlotte: MORNING REVIVAL</t>
  </si>
  <si>
    <t>Suter, Martin: DER LETZTE WEYNFELDT</t>
  </si>
  <si>
    <t>Kaiser, Henry: THE SWEET SUNNY NORTH</t>
  </si>
  <si>
    <t>Cattaneo, Peter: GANZ ODER GAR NICHT</t>
  </si>
  <si>
    <t>Indridason, Arnaldur: KÄLTEZONE</t>
  </si>
  <si>
    <t>Patterson, James: DIE 4. FRAU</t>
  </si>
  <si>
    <t>Uebe, Ingrid: HEX MIR FARBEN, KLEINE HEXE !</t>
  </si>
  <si>
    <t>Cameron, James: TITANIC</t>
  </si>
  <si>
    <t>Soldini, Silvio: BROT UND TULPEN</t>
  </si>
  <si>
    <t>Hitchcock, Alfred: TODESFLUG</t>
  </si>
  <si>
    <t>Rettich, Margret: WO BLEIBT DER WEIHNACHTSMANN?</t>
  </si>
  <si>
    <t>Forman, Milos: AMADEUS</t>
  </si>
  <si>
    <t>Brooke, Lauren: HOFFEN AUF MORGEN  3</t>
  </si>
  <si>
    <t>Theurillat, Michael: EISTOD</t>
  </si>
  <si>
    <t>Tamahori, Lee: STIRB AN EINEM ANDEREN TAG; JAMES BOND 04</t>
  </si>
  <si>
    <t>Forman, Milos: EINER FLOG ÜBER DAS KUCKUCKSNEST</t>
  </si>
  <si>
    <t>Mann, Thomas: BEKENNTNISSE DES HOCHSTAPLERS FELIX KRULL</t>
  </si>
  <si>
    <t>Cocker, Joe: HYMN FOR MY SOUL</t>
  </si>
  <si>
    <t>Brooke, Lauren: RÜCKKEHR NACH HAUS  1</t>
  </si>
  <si>
    <t>Fietzek, Petra: RITTER KARUSO UND DIE ZAUBERRÜSTUNG</t>
  </si>
  <si>
    <t>Bröger, Achim: DAS GROSSE BUCH DER WEIHNACHTSGESCHICHTEN</t>
  </si>
  <si>
    <t>Fletcher, Anne: STEP UP</t>
  </si>
  <si>
    <t>Zweig, Stefanie: NIRGENDWO IN AFRIKA</t>
  </si>
  <si>
    <t>Oz, Frank: STERBEN FÜR ANFÄNGER</t>
  </si>
  <si>
    <t>Antonioni. Michelangelo: BLOW UP</t>
  </si>
  <si>
    <t>Donaldson, Roger: THIRTEEN DAYS</t>
  </si>
  <si>
    <t>Glattauer, Daniel: GUT GEGEN NORDWIND</t>
  </si>
  <si>
    <t>Cratzius, Barbara: DIE SCHÖNSTEN WEIHNACHTSGESCHICHTEN ZUM VORLESEN</t>
  </si>
  <si>
    <t>Niemann, Sebastian: HUI BUH DAS SCHLOSSGESPENST</t>
  </si>
  <si>
    <t>Sampler: BUDDHA AND BONSAI</t>
  </si>
  <si>
    <t>Harris, Robert: ENIGMA</t>
  </si>
  <si>
    <t>Hartmann, Lukas: DIE LETZTE NACHT IN DER ALTEN ZEIT</t>
  </si>
  <si>
    <t>Beatles: THE BEATLES 1967-1970</t>
  </si>
  <si>
    <t>Mankell, Henning: DIE FLÜSTERNDEN SEELEN</t>
  </si>
  <si>
    <t>Sampler: BRAVO HITS 57</t>
  </si>
  <si>
    <t>Brooke, Lauren: DIE CHANCE  4</t>
  </si>
  <si>
    <t>Zöller, Elisabeth: CHRISTKINDGESCHICHTEN</t>
  </si>
  <si>
    <t>Mozart, Wolfgang Amadeus: HORNKONZERTE</t>
  </si>
  <si>
    <t>Masannek, Joachim: MARLON DIE NUMMER 10</t>
  </si>
  <si>
    <t>Böll, Heinrich: DER BLASSE HUND</t>
  </si>
  <si>
    <t>Jinks, Catherine: DIE GEISTERSCHRIFT</t>
  </si>
  <si>
    <t>Eicher, Stephan: ELDORADO</t>
  </si>
  <si>
    <t>E-Books</t>
  </si>
  <si>
    <t>E-Book</t>
  </si>
  <si>
    <t>Nachname</t>
  </si>
  <si>
    <t>Geburtsdatum</t>
  </si>
  <si>
    <t>Änderung 2017/2018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</si>
</sst>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[$-407]d/\ mmmm\ 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2"/>
      <color indexed="64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2"/>
      <color indexed="6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9" fontId="3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2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7" fillId="0" borderId="0" xfId="1" applyFont="1" applyAlignment="1">
      <alignment horizontal="left" indent="1"/>
    </xf>
    <xf numFmtId="0" fontId="5" fillId="2" borderId="0" xfId="0" applyFont="1" applyFill="1" applyAlignment="1">
      <alignment horizontal="left" indent="1"/>
    </xf>
    <xf numFmtId="0" fontId="7" fillId="0" borderId="1" xfId="1" applyFont="1" applyBorder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7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right" indent="1"/>
    </xf>
    <xf numFmtId="0" fontId="9" fillId="0" borderId="0" xfId="3" applyFont="1" applyBorder="1" applyAlignment="1">
      <alignment horizontal="left" vertical="top" indent="1"/>
    </xf>
    <xf numFmtId="0" fontId="9" fillId="0" borderId="0" xfId="3" applyFont="1" applyBorder="1" applyAlignment="1">
      <alignment horizontal="left" vertical="top" wrapText="1" indent="1"/>
    </xf>
    <xf numFmtId="0" fontId="5" fillId="0" borderId="0" xfId="0" applyFont="1" applyAlignment="1">
      <alignment horizontal="center"/>
    </xf>
    <xf numFmtId="0" fontId="9" fillId="0" borderId="0" xfId="3" applyNumberFormat="1" applyFont="1" applyBorder="1" applyAlignment="1">
      <alignment horizontal="center" vertical="top"/>
    </xf>
    <xf numFmtId="0" fontId="5" fillId="0" borderId="0" xfId="2" applyFont="1" applyBorder="1" applyAlignment="1">
      <alignment horizontal="center"/>
    </xf>
    <xf numFmtId="0" fontId="5" fillId="0" borderId="0" xfId="0" applyFont="1" applyAlignment="1">
      <alignment horizontal="right" indent="1"/>
    </xf>
    <xf numFmtId="0" fontId="2" fillId="0" borderId="0" xfId="0" applyFont="1" applyAlignment="1">
      <alignment horizontal="right"/>
    </xf>
    <xf numFmtId="0" fontId="9" fillId="0" borderId="0" xfId="3" applyFont="1" applyBorder="1" applyAlignment="1">
      <alignment horizontal="center" vertical="top"/>
    </xf>
    <xf numFmtId="14" fontId="10" fillId="3" borderId="0" xfId="0" applyNumberFormat="1" applyFont="1" applyFill="1" applyAlignment="1">
      <alignment horizontal="center"/>
    </xf>
    <xf numFmtId="14" fontId="6" fillId="0" borderId="0" xfId="0" applyNumberFormat="1" applyFont="1" applyBorder="1" applyAlignment="1">
      <alignment horizontal="center"/>
    </xf>
    <xf numFmtId="0" fontId="11" fillId="0" borderId="0" xfId="3" applyFont="1" applyBorder="1" applyAlignment="1">
      <alignment horizontal="left" vertical="top" indent="1"/>
    </xf>
    <xf numFmtId="0" fontId="2" fillId="0" borderId="0" xfId="0" applyFont="1" applyAlignment="1">
      <alignment horizontal="right" indent="1"/>
    </xf>
    <xf numFmtId="14" fontId="5" fillId="0" borderId="0" xfId="0" applyNumberFormat="1" applyFont="1" applyAlignment="1">
      <alignment horizontal="center"/>
    </xf>
    <xf numFmtId="14" fontId="5" fillId="2" borderId="0" xfId="0" applyNumberFormat="1" applyFont="1" applyFill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164" fontId="5" fillId="2" borderId="0" xfId="4" applyNumberFormat="1" applyFont="1" applyFill="1" applyAlignment="1">
      <alignment horizontal="right" indent="1"/>
    </xf>
    <xf numFmtId="164" fontId="5" fillId="2" borderId="2" xfId="4" applyNumberFormat="1" applyFont="1" applyFill="1" applyBorder="1" applyAlignment="1">
      <alignment horizontal="right" indent="1"/>
    </xf>
    <xf numFmtId="3" fontId="6" fillId="0" borderId="0" xfId="1" applyNumberFormat="1" applyFont="1" applyAlignment="1">
      <alignment horizontal="right" indent="1"/>
    </xf>
    <xf numFmtId="3" fontId="6" fillId="2" borderId="1" xfId="1" applyNumberFormat="1" applyFont="1" applyFill="1" applyBorder="1" applyAlignment="1">
      <alignment horizontal="right" indent="1"/>
    </xf>
    <xf numFmtId="3" fontId="5" fillId="2" borderId="0" xfId="0" applyNumberFormat="1" applyFont="1" applyFill="1" applyAlignment="1">
      <alignment horizontal="right" indent="1"/>
    </xf>
    <xf numFmtId="3" fontId="5" fillId="2" borderId="2" xfId="0" applyNumberFormat="1" applyFont="1" applyFill="1" applyBorder="1" applyAlignment="1">
      <alignment horizontal="right" indent="1"/>
    </xf>
    <xf numFmtId="165" fontId="5" fillId="2" borderId="0" xfId="0" applyNumberFormat="1" applyFont="1" applyFill="1" applyAlignment="1">
      <alignment horizontal="left" indent="1"/>
    </xf>
  </cellXfs>
  <cellStyles count="5">
    <cellStyle name="Prozent" xfId="4" builtinId="5"/>
    <cellStyle name="Standard" xfId="0" builtinId="0"/>
    <cellStyle name="Standard 2" xfId="1" xr:uid="{00000000-0005-0000-0000-000002000000}"/>
    <cellStyle name="Standard 2 2" xfId="2" xr:uid="{00000000-0005-0000-0000-000003000000}"/>
    <cellStyle name="Standard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Ausleihstatistik 2016–2018</a:t>
            </a:r>
            <a:br>
              <a:rPr lang="de-CH"/>
            </a:br>
            <a:r>
              <a:rPr lang="de-CH" sz="1200"/>
              <a:t>Ebooks – Bücher im 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Ausleihstatistik_Medien!$A$4</c:f>
              <c:strCache>
                <c:ptCount val="1"/>
                <c:pt idx="0">
                  <c:v>E-Books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Ausleihstatistik_Medien!$B$3:$D$3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Ausleihstatistik_Medien!$B$4:$D$4</c:f>
              <c:numCache>
                <c:formatCode>#,##0</c:formatCode>
                <c:ptCount val="3"/>
                <c:pt idx="0">
                  <c:v>1500</c:v>
                </c:pt>
                <c:pt idx="1">
                  <c:v>2180</c:v>
                </c:pt>
                <c:pt idx="2">
                  <c:v>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E2-4D80-96A8-D93D27FE3E74}"/>
            </c:ext>
          </c:extLst>
        </c:ser>
        <c:ser>
          <c:idx val="1"/>
          <c:order val="1"/>
          <c:tx>
            <c:strRef>
              <c:f>Ausleihstatistik_Medien!$A$8</c:f>
              <c:strCache>
                <c:ptCount val="1"/>
                <c:pt idx="0">
                  <c:v>Bücher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Ausleihstatistik_Medien!$B$3:$D$3</c:f>
              <c:numCache>
                <c:formatCode>General</c:formatCod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numCache>
            </c:numRef>
          </c:cat>
          <c:val>
            <c:numRef>
              <c:f>Ausleihstatistik_Medien!$B$8:$D$8</c:f>
              <c:numCache>
                <c:formatCode>#,##0</c:formatCode>
                <c:ptCount val="3"/>
                <c:pt idx="0">
                  <c:v>20160</c:v>
                </c:pt>
                <c:pt idx="1">
                  <c:v>18989</c:v>
                </c:pt>
                <c:pt idx="2">
                  <c:v>16898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E2-4D80-96A8-D93D27FE3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055808"/>
        <c:axId val="88057344"/>
      </c:barChart>
      <c:catAx>
        <c:axId val="8805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057344"/>
        <c:crosses val="autoZero"/>
        <c:auto val="1"/>
        <c:lblAlgn val="ctr"/>
        <c:lblOffset val="100"/>
        <c:noMultiLvlLbl val="0"/>
      </c:catAx>
      <c:valAx>
        <c:axId val="8805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/>
                  <a:t>Anzahl Medien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05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171450</xdr:rowOff>
    </xdr:from>
    <xdr:to>
      <xdr:col>7</xdr:col>
      <xdr:colOff>752474</xdr:colOff>
      <xdr:row>31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"/>
  <sheetViews>
    <sheetView tabSelected="1" zoomScaleNormal="100" workbookViewId="0">
      <pane ySplit="4" topLeftCell="A26" activePane="bottomLeft" state="frozen"/>
      <selection pane="bottomLeft"/>
    </sheetView>
  </sheetViews>
  <sheetFormatPr baseColWidth="10" defaultColWidth="11.42578125" defaultRowHeight="15.75" x14ac:dyDescent="0.25"/>
  <cols>
    <col min="1" max="1" width="15.28515625" style="2" customWidth="1"/>
    <col min="2" max="2" width="24.140625" style="2" bestFit="1" customWidth="1"/>
    <col min="3" max="3" width="13.140625" style="2" bestFit="1" customWidth="1"/>
    <col min="4" max="4" width="16.5703125" style="2" bestFit="1" customWidth="1"/>
    <col min="5" max="5" width="5.5703125" style="2" bestFit="1" customWidth="1"/>
    <col min="6" max="6" width="5.42578125" style="18" bestFit="1" customWidth="1"/>
    <col min="7" max="7" width="27.140625" style="6" bestFit="1" customWidth="1"/>
    <col min="8" max="8" width="12.28515625" style="18" customWidth="1"/>
    <col min="9" max="9" width="13.140625" style="18" bestFit="1" customWidth="1"/>
    <col min="10" max="10" width="20" style="18" bestFit="1" customWidth="1"/>
    <col min="11" max="11" width="22.42578125" style="6" customWidth="1"/>
    <col min="12" max="16384" width="11.42578125" style="2"/>
  </cols>
  <sheetData>
    <row r="1" spans="1:11" ht="18.75" x14ac:dyDescent="0.3">
      <c r="A1" s="5" t="s">
        <v>170</v>
      </c>
    </row>
    <row r="2" spans="1:11" ht="18.75" x14ac:dyDescent="0.3">
      <c r="A2" s="5"/>
      <c r="C2" s="1" t="s">
        <v>184</v>
      </c>
      <c r="D2" s="24">
        <v>43621</v>
      </c>
    </row>
    <row r="4" spans="1:11" x14ac:dyDescent="0.25">
      <c r="A4" s="4" t="s">
        <v>114</v>
      </c>
      <c r="B4" s="4" t="s">
        <v>302</v>
      </c>
      <c r="C4" s="4" t="s">
        <v>5</v>
      </c>
      <c r="D4" s="4" t="s">
        <v>303</v>
      </c>
      <c r="E4" s="14" t="s">
        <v>250</v>
      </c>
      <c r="F4" s="14" t="s">
        <v>98</v>
      </c>
      <c r="G4" s="26" t="s">
        <v>102</v>
      </c>
      <c r="H4" s="14" t="s">
        <v>103</v>
      </c>
      <c r="I4" s="14" t="s">
        <v>104</v>
      </c>
      <c r="J4" s="14" t="s">
        <v>105</v>
      </c>
      <c r="K4" s="26" t="s">
        <v>101</v>
      </c>
    </row>
    <row r="5" spans="1:11" x14ac:dyDescent="0.25">
      <c r="A5" s="18">
        <v>7</v>
      </c>
      <c r="B5" s="3" t="s">
        <v>6</v>
      </c>
      <c r="C5" s="3" t="s">
        <v>7</v>
      </c>
      <c r="D5" s="25">
        <v>35796</v>
      </c>
      <c r="E5" s="30">
        <f t="shared" ref="E5:E36" si="0">DATEDIF(D5,$D$2,"y")</f>
        <v>21</v>
      </c>
      <c r="F5" s="20" t="s">
        <v>100</v>
      </c>
      <c r="G5" s="16" t="s">
        <v>122</v>
      </c>
      <c r="H5" s="19">
        <v>6030</v>
      </c>
      <c r="I5" s="23" t="s">
        <v>116</v>
      </c>
      <c r="J5" s="20" t="s">
        <v>191</v>
      </c>
      <c r="K5" s="16" t="s">
        <v>183</v>
      </c>
    </row>
    <row r="6" spans="1:11" x14ac:dyDescent="0.25">
      <c r="A6" s="18">
        <v>50</v>
      </c>
      <c r="B6" s="3" t="s">
        <v>8</v>
      </c>
      <c r="C6" s="3" t="s">
        <v>9</v>
      </c>
      <c r="D6" s="25">
        <v>23396</v>
      </c>
      <c r="E6" s="30">
        <f t="shared" si="0"/>
        <v>55</v>
      </c>
      <c r="F6" s="20" t="s">
        <v>100</v>
      </c>
      <c r="G6" s="16" t="s">
        <v>168</v>
      </c>
      <c r="H6" s="19">
        <v>6030</v>
      </c>
      <c r="I6" s="23" t="s">
        <v>116</v>
      </c>
      <c r="J6" s="20" t="s">
        <v>220</v>
      </c>
      <c r="K6" s="16" t="s">
        <v>183</v>
      </c>
    </row>
    <row r="7" spans="1:11" x14ac:dyDescent="0.25">
      <c r="A7" s="18">
        <v>53</v>
      </c>
      <c r="B7" s="3" t="s">
        <v>10</v>
      </c>
      <c r="C7" s="3" t="s">
        <v>11</v>
      </c>
      <c r="D7" s="25">
        <v>35844</v>
      </c>
      <c r="E7" s="30">
        <f t="shared" si="0"/>
        <v>21</v>
      </c>
      <c r="F7" s="20" t="s">
        <v>99</v>
      </c>
      <c r="G7" s="17" t="s">
        <v>172</v>
      </c>
      <c r="H7" s="19">
        <v>6037</v>
      </c>
      <c r="I7" s="23" t="s">
        <v>158</v>
      </c>
      <c r="J7" s="18" t="s">
        <v>175</v>
      </c>
      <c r="K7" s="16"/>
    </row>
    <row r="8" spans="1:11" x14ac:dyDescent="0.25">
      <c r="A8" s="18">
        <v>47</v>
      </c>
      <c r="B8" s="3" t="s">
        <v>12</v>
      </c>
      <c r="C8" s="3" t="s">
        <v>13</v>
      </c>
      <c r="D8" s="25">
        <v>21286</v>
      </c>
      <c r="E8" s="30">
        <f t="shared" si="0"/>
        <v>61</v>
      </c>
      <c r="F8" s="20" t="s">
        <v>99</v>
      </c>
      <c r="G8" s="16" t="s">
        <v>164</v>
      </c>
      <c r="H8" s="19">
        <v>6030</v>
      </c>
      <c r="I8" s="23" t="s">
        <v>116</v>
      </c>
      <c r="J8" s="20" t="s">
        <v>218</v>
      </c>
      <c r="K8" s="16"/>
    </row>
    <row r="9" spans="1:11" x14ac:dyDescent="0.25">
      <c r="A9" s="18">
        <v>2</v>
      </c>
      <c r="B9" s="3" t="s">
        <v>14</v>
      </c>
      <c r="C9" s="3" t="s">
        <v>15</v>
      </c>
      <c r="D9" s="25">
        <v>19758</v>
      </c>
      <c r="E9" s="30">
        <f t="shared" si="0"/>
        <v>65</v>
      </c>
      <c r="F9" s="20" t="s">
        <v>100</v>
      </c>
      <c r="G9" s="16" t="s">
        <v>117</v>
      </c>
      <c r="H9" s="19">
        <v>6030</v>
      </c>
      <c r="I9" s="23" t="s">
        <v>116</v>
      </c>
      <c r="J9" s="20" t="s">
        <v>186</v>
      </c>
      <c r="K9" s="16"/>
    </row>
    <row r="10" spans="1:11" x14ac:dyDescent="0.25">
      <c r="A10" s="18">
        <v>41</v>
      </c>
      <c r="B10" s="3" t="s">
        <v>16</v>
      </c>
      <c r="C10" s="3" t="s">
        <v>17</v>
      </c>
      <c r="D10" s="25">
        <v>31355</v>
      </c>
      <c r="E10" s="30">
        <f t="shared" si="0"/>
        <v>33</v>
      </c>
      <c r="F10" s="20" t="s">
        <v>99</v>
      </c>
      <c r="G10" s="16" t="s">
        <v>157</v>
      </c>
      <c r="H10" s="19">
        <v>6037</v>
      </c>
      <c r="I10" s="23" t="s">
        <v>158</v>
      </c>
      <c r="J10" s="18" t="s">
        <v>176</v>
      </c>
      <c r="K10" s="16" t="s">
        <v>180</v>
      </c>
    </row>
    <row r="11" spans="1:11" x14ac:dyDescent="0.25">
      <c r="A11" s="18">
        <v>49</v>
      </c>
      <c r="B11" s="3" t="s">
        <v>18</v>
      </c>
      <c r="C11" s="3" t="s">
        <v>19</v>
      </c>
      <c r="D11" s="25">
        <v>27443</v>
      </c>
      <c r="E11" s="30">
        <f t="shared" si="0"/>
        <v>44</v>
      </c>
      <c r="F11" s="20" t="s">
        <v>99</v>
      </c>
      <c r="G11" s="16" t="s">
        <v>166</v>
      </c>
      <c r="H11" s="19">
        <v>6044</v>
      </c>
      <c r="I11" s="23" t="s">
        <v>167</v>
      </c>
      <c r="J11" s="20" t="s">
        <v>173</v>
      </c>
      <c r="K11" s="16" t="s">
        <v>180</v>
      </c>
    </row>
    <row r="12" spans="1:11" x14ac:dyDescent="0.25">
      <c r="A12" s="18">
        <v>52</v>
      </c>
      <c r="B12" s="3" t="s">
        <v>20</v>
      </c>
      <c r="C12" s="3" t="s">
        <v>21</v>
      </c>
      <c r="D12" s="25">
        <v>23076</v>
      </c>
      <c r="E12" s="30">
        <f t="shared" si="0"/>
        <v>56</v>
      </c>
      <c r="F12" s="20" t="s">
        <v>100</v>
      </c>
      <c r="G12" s="17" t="s">
        <v>171</v>
      </c>
      <c r="H12" s="19">
        <v>6044</v>
      </c>
      <c r="I12" s="23" t="s">
        <v>167</v>
      </c>
      <c r="J12" s="20" t="s">
        <v>174</v>
      </c>
      <c r="K12" s="16" t="s">
        <v>183</v>
      </c>
    </row>
    <row r="13" spans="1:11" x14ac:dyDescent="0.25">
      <c r="A13" s="18">
        <v>48</v>
      </c>
      <c r="B13" s="3" t="s">
        <v>22</v>
      </c>
      <c r="C13" s="3" t="s">
        <v>13</v>
      </c>
      <c r="D13" s="25">
        <v>16867</v>
      </c>
      <c r="E13" s="30">
        <f t="shared" si="0"/>
        <v>73</v>
      </c>
      <c r="F13" s="20" t="s">
        <v>100</v>
      </c>
      <c r="G13" s="16" t="s">
        <v>165</v>
      </c>
      <c r="H13" s="19">
        <v>6030</v>
      </c>
      <c r="I13" s="23" t="s">
        <v>116</v>
      </c>
      <c r="J13" s="20" t="s">
        <v>219</v>
      </c>
      <c r="K13" s="16" t="s">
        <v>183</v>
      </c>
    </row>
    <row r="14" spans="1:11" x14ac:dyDescent="0.25">
      <c r="A14" s="18">
        <v>45</v>
      </c>
      <c r="B14" s="3" t="s">
        <v>23</v>
      </c>
      <c r="C14" s="3" t="s">
        <v>24</v>
      </c>
      <c r="D14" s="25">
        <v>38659</v>
      </c>
      <c r="E14" s="30">
        <f t="shared" si="0"/>
        <v>13</v>
      </c>
      <c r="F14" s="20" t="s">
        <v>100</v>
      </c>
      <c r="G14" s="16" t="s">
        <v>162</v>
      </c>
      <c r="H14" s="19">
        <v>6030</v>
      </c>
      <c r="I14" s="23" t="s">
        <v>116</v>
      </c>
      <c r="J14" s="20" t="s">
        <v>216</v>
      </c>
      <c r="K14" s="16"/>
    </row>
    <row r="15" spans="1:11" x14ac:dyDescent="0.25">
      <c r="A15" s="18">
        <v>51</v>
      </c>
      <c r="B15" s="3" t="s">
        <v>25</v>
      </c>
      <c r="C15" s="3" t="s">
        <v>26</v>
      </c>
      <c r="D15" s="25">
        <v>31878</v>
      </c>
      <c r="E15" s="30">
        <f t="shared" si="0"/>
        <v>32</v>
      </c>
      <c r="F15" s="20" t="s">
        <v>99</v>
      </c>
      <c r="G15" s="16" t="s">
        <v>169</v>
      </c>
      <c r="H15" s="19">
        <v>6030</v>
      </c>
      <c r="I15" s="23" t="s">
        <v>116</v>
      </c>
      <c r="J15" s="20" t="s">
        <v>221</v>
      </c>
      <c r="K15" s="16"/>
    </row>
    <row r="16" spans="1:11" x14ac:dyDescent="0.25">
      <c r="A16" s="18">
        <v>3</v>
      </c>
      <c r="B16" s="3" t="s">
        <v>27</v>
      </c>
      <c r="C16" s="3" t="s">
        <v>28</v>
      </c>
      <c r="D16" s="25">
        <v>31296</v>
      </c>
      <c r="E16" s="30">
        <f t="shared" si="0"/>
        <v>33</v>
      </c>
      <c r="F16" s="20" t="s">
        <v>100</v>
      </c>
      <c r="G16" s="16" t="s">
        <v>118</v>
      </c>
      <c r="H16" s="19">
        <v>6030</v>
      </c>
      <c r="I16" s="23" t="s">
        <v>116</v>
      </c>
      <c r="J16" s="20" t="s">
        <v>187</v>
      </c>
      <c r="K16" s="16" t="s">
        <v>178</v>
      </c>
    </row>
    <row r="17" spans="1:11" x14ac:dyDescent="0.25">
      <c r="A17" s="18">
        <v>42</v>
      </c>
      <c r="B17" s="3" t="s">
        <v>29</v>
      </c>
      <c r="C17" s="3" t="s">
        <v>30</v>
      </c>
      <c r="D17" s="25">
        <v>36440</v>
      </c>
      <c r="E17" s="30">
        <f t="shared" si="0"/>
        <v>19</v>
      </c>
      <c r="F17" s="20" t="s">
        <v>100</v>
      </c>
      <c r="G17" s="16" t="s">
        <v>159</v>
      </c>
      <c r="H17" s="19">
        <v>6030</v>
      </c>
      <c r="I17" s="23" t="s">
        <v>116</v>
      </c>
      <c r="J17" s="20" t="s">
        <v>213</v>
      </c>
      <c r="K17" s="16"/>
    </row>
    <row r="18" spans="1:11" x14ac:dyDescent="0.25">
      <c r="A18" s="18">
        <v>44</v>
      </c>
      <c r="B18" s="3" t="s">
        <v>31</v>
      </c>
      <c r="C18" s="3" t="s">
        <v>32</v>
      </c>
      <c r="D18" s="25">
        <v>37564</v>
      </c>
      <c r="E18" s="30">
        <f t="shared" si="0"/>
        <v>16</v>
      </c>
      <c r="F18" s="20" t="s">
        <v>100</v>
      </c>
      <c r="G18" s="16" t="s">
        <v>161</v>
      </c>
      <c r="H18" s="19">
        <v>6030</v>
      </c>
      <c r="I18" s="23" t="s">
        <v>116</v>
      </c>
      <c r="J18" s="20" t="s">
        <v>215</v>
      </c>
      <c r="K18" s="16" t="s">
        <v>183</v>
      </c>
    </row>
    <row r="19" spans="1:11" x14ac:dyDescent="0.25">
      <c r="A19" s="18">
        <v>39</v>
      </c>
      <c r="B19" s="3" t="s">
        <v>33</v>
      </c>
      <c r="C19" s="3" t="s">
        <v>34</v>
      </c>
      <c r="D19" s="25">
        <v>36366</v>
      </c>
      <c r="E19" s="30">
        <f t="shared" si="0"/>
        <v>19</v>
      </c>
      <c r="F19" s="20" t="s">
        <v>99</v>
      </c>
      <c r="G19" s="16" t="s">
        <v>155</v>
      </c>
      <c r="H19" s="19">
        <v>6030</v>
      </c>
      <c r="I19" s="23" t="s">
        <v>116</v>
      </c>
      <c r="J19" s="20" t="s">
        <v>211</v>
      </c>
      <c r="K19" s="16" t="s">
        <v>183</v>
      </c>
    </row>
    <row r="20" spans="1:11" x14ac:dyDescent="0.25">
      <c r="A20" s="18">
        <v>38</v>
      </c>
      <c r="B20" s="3" t="s">
        <v>35</v>
      </c>
      <c r="C20" s="3" t="s">
        <v>36</v>
      </c>
      <c r="D20" s="25">
        <v>38316</v>
      </c>
      <c r="E20" s="30">
        <f t="shared" si="0"/>
        <v>14</v>
      </c>
      <c r="F20" s="20" t="s">
        <v>99</v>
      </c>
      <c r="G20" s="16" t="s">
        <v>154</v>
      </c>
      <c r="H20" s="19">
        <v>6030</v>
      </c>
      <c r="I20" s="23" t="s">
        <v>116</v>
      </c>
      <c r="J20" s="20" t="s">
        <v>210</v>
      </c>
      <c r="K20" s="16"/>
    </row>
    <row r="21" spans="1:11" x14ac:dyDescent="0.25">
      <c r="A21" s="18">
        <v>37</v>
      </c>
      <c r="B21" s="3" t="s">
        <v>37</v>
      </c>
      <c r="C21" s="3" t="s">
        <v>38</v>
      </c>
      <c r="D21" s="25">
        <v>36876</v>
      </c>
      <c r="E21" s="30">
        <f t="shared" si="0"/>
        <v>18</v>
      </c>
      <c r="F21" s="20" t="s">
        <v>99</v>
      </c>
      <c r="G21" s="16" t="s">
        <v>153</v>
      </c>
      <c r="H21" s="19">
        <v>6030</v>
      </c>
      <c r="I21" s="23" t="s">
        <v>116</v>
      </c>
      <c r="J21" s="20" t="s">
        <v>209</v>
      </c>
      <c r="K21" s="16" t="s">
        <v>183</v>
      </c>
    </row>
    <row r="22" spans="1:11" x14ac:dyDescent="0.25">
      <c r="A22" s="18">
        <v>25</v>
      </c>
      <c r="B22" s="3" t="s">
        <v>39</v>
      </c>
      <c r="C22" s="3" t="s">
        <v>40</v>
      </c>
      <c r="D22" s="25">
        <v>31566</v>
      </c>
      <c r="E22" s="30">
        <f t="shared" si="0"/>
        <v>33</v>
      </c>
      <c r="F22" s="20" t="s">
        <v>99</v>
      </c>
      <c r="G22" s="16" t="s">
        <v>140</v>
      </c>
      <c r="H22" s="19">
        <v>6030</v>
      </c>
      <c r="I22" s="23" t="s">
        <v>116</v>
      </c>
      <c r="J22" s="20" t="s">
        <v>228</v>
      </c>
      <c r="K22" s="16" t="s">
        <v>180</v>
      </c>
    </row>
    <row r="23" spans="1:11" x14ac:dyDescent="0.25">
      <c r="A23" s="18">
        <v>34</v>
      </c>
      <c r="B23" s="3" t="s">
        <v>41</v>
      </c>
      <c r="C23" s="3" t="s">
        <v>42</v>
      </c>
      <c r="D23" s="25">
        <v>34470</v>
      </c>
      <c r="E23" s="30">
        <f t="shared" si="0"/>
        <v>25</v>
      </c>
      <c r="F23" s="20" t="s">
        <v>100</v>
      </c>
      <c r="G23" s="16" t="s">
        <v>150</v>
      </c>
      <c r="H23" s="19">
        <v>6030</v>
      </c>
      <c r="I23" s="23" t="s">
        <v>116</v>
      </c>
      <c r="J23" s="20" t="s">
        <v>206</v>
      </c>
      <c r="K23" s="16"/>
    </row>
    <row r="24" spans="1:11" x14ac:dyDescent="0.25">
      <c r="A24" s="18">
        <v>35</v>
      </c>
      <c r="B24" s="3" t="s">
        <v>43</v>
      </c>
      <c r="C24" s="3" t="s">
        <v>42</v>
      </c>
      <c r="D24" s="25">
        <v>31253</v>
      </c>
      <c r="E24" s="30">
        <f t="shared" si="0"/>
        <v>33</v>
      </c>
      <c r="F24" s="20" t="s">
        <v>100</v>
      </c>
      <c r="G24" s="16" t="s">
        <v>151</v>
      </c>
      <c r="H24" s="19">
        <v>6030</v>
      </c>
      <c r="I24" s="23" t="s">
        <v>116</v>
      </c>
      <c r="J24" s="20" t="s">
        <v>207</v>
      </c>
      <c r="K24" s="16" t="s">
        <v>183</v>
      </c>
    </row>
    <row r="25" spans="1:11" x14ac:dyDescent="0.25">
      <c r="A25" s="18">
        <v>16</v>
      </c>
      <c r="B25" s="3" t="s">
        <v>44</v>
      </c>
      <c r="C25" s="3" t="s">
        <v>45</v>
      </c>
      <c r="D25" s="25">
        <v>17861</v>
      </c>
      <c r="E25" s="30">
        <f t="shared" si="0"/>
        <v>70</v>
      </c>
      <c r="F25" s="20" t="s">
        <v>100</v>
      </c>
      <c r="G25" s="16" t="s">
        <v>131</v>
      </c>
      <c r="H25" s="19">
        <v>6030</v>
      </c>
      <c r="I25" s="23" t="s">
        <v>116</v>
      </c>
      <c r="J25" s="20" t="s">
        <v>200</v>
      </c>
      <c r="K25" s="16" t="s">
        <v>183</v>
      </c>
    </row>
    <row r="26" spans="1:11" x14ac:dyDescent="0.25">
      <c r="A26" s="18">
        <v>8</v>
      </c>
      <c r="B26" s="3" t="s">
        <v>46</v>
      </c>
      <c r="C26" s="3" t="s">
        <v>47</v>
      </c>
      <c r="D26" s="25">
        <v>38492</v>
      </c>
      <c r="E26" s="30">
        <f t="shared" si="0"/>
        <v>14</v>
      </c>
      <c r="F26" s="20" t="s">
        <v>99</v>
      </c>
      <c r="G26" s="16" t="s">
        <v>123</v>
      </c>
      <c r="H26" s="19">
        <v>6030</v>
      </c>
      <c r="I26" s="23" t="s">
        <v>116</v>
      </c>
      <c r="J26" s="20" t="s">
        <v>192</v>
      </c>
      <c r="K26" s="16" t="s">
        <v>179</v>
      </c>
    </row>
    <row r="27" spans="1:11" x14ac:dyDescent="0.25">
      <c r="A27" s="18">
        <v>30</v>
      </c>
      <c r="B27" s="3" t="s">
        <v>48</v>
      </c>
      <c r="C27" s="3" t="s">
        <v>49</v>
      </c>
      <c r="D27" s="25">
        <v>17382</v>
      </c>
      <c r="E27" s="30">
        <f t="shared" si="0"/>
        <v>71</v>
      </c>
      <c r="F27" s="20" t="s">
        <v>100</v>
      </c>
      <c r="G27" s="16" t="s">
        <v>146</v>
      </c>
      <c r="H27" s="19">
        <v>6030</v>
      </c>
      <c r="I27" s="23" t="s">
        <v>116</v>
      </c>
      <c r="J27" s="20" t="s">
        <v>202</v>
      </c>
      <c r="K27" s="16" t="s">
        <v>180</v>
      </c>
    </row>
    <row r="28" spans="1:11" x14ac:dyDescent="0.25">
      <c r="A28" s="18">
        <v>36</v>
      </c>
      <c r="B28" s="3" t="s">
        <v>50</v>
      </c>
      <c r="C28" s="3" t="s">
        <v>42</v>
      </c>
      <c r="D28" s="25">
        <v>36579</v>
      </c>
      <c r="E28" s="30">
        <f t="shared" si="0"/>
        <v>19</v>
      </c>
      <c r="F28" s="20" t="s">
        <v>100</v>
      </c>
      <c r="G28" s="16" t="s">
        <v>152</v>
      </c>
      <c r="H28" s="19">
        <v>6030</v>
      </c>
      <c r="I28" s="23" t="s">
        <v>116</v>
      </c>
      <c r="J28" s="20" t="s">
        <v>208</v>
      </c>
      <c r="K28" s="16"/>
    </row>
    <row r="29" spans="1:11" x14ac:dyDescent="0.25">
      <c r="A29" s="18">
        <v>33</v>
      </c>
      <c r="B29" s="3" t="s">
        <v>51</v>
      </c>
      <c r="C29" s="3" t="s">
        <v>52</v>
      </c>
      <c r="D29" s="25">
        <v>29599</v>
      </c>
      <c r="E29" s="30">
        <f t="shared" si="0"/>
        <v>38</v>
      </c>
      <c r="F29" s="20" t="s">
        <v>99</v>
      </c>
      <c r="G29" s="16" t="s">
        <v>149</v>
      </c>
      <c r="H29" s="19">
        <v>6030</v>
      </c>
      <c r="I29" s="23" t="s">
        <v>116</v>
      </c>
      <c r="J29" s="20" t="s">
        <v>205</v>
      </c>
      <c r="K29" s="16" t="s">
        <v>180</v>
      </c>
    </row>
    <row r="30" spans="1:11" x14ac:dyDescent="0.25">
      <c r="A30" s="18">
        <v>31</v>
      </c>
      <c r="B30" s="3" t="s">
        <v>53</v>
      </c>
      <c r="C30" s="3" t="s">
        <v>54</v>
      </c>
      <c r="D30" s="25">
        <v>27660</v>
      </c>
      <c r="E30" s="30">
        <f t="shared" si="0"/>
        <v>43</v>
      </c>
      <c r="F30" s="20" t="s">
        <v>100</v>
      </c>
      <c r="G30" s="16" t="s">
        <v>147</v>
      </c>
      <c r="H30" s="19">
        <v>6030</v>
      </c>
      <c r="I30" s="23" t="s">
        <v>116</v>
      </c>
      <c r="J30" s="20" t="s">
        <v>203</v>
      </c>
      <c r="K30" s="16" t="s">
        <v>180</v>
      </c>
    </row>
    <row r="31" spans="1:11" x14ac:dyDescent="0.25">
      <c r="A31" s="18">
        <v>9</v>
      </c>
      <c r="B31" s="3" t="s">
        <v>55</v>
      </c>
      <c r="C31" s="3" t="s">
        <v>47</v>
      </c>
      <c r="D31" s="25">
        <v>36566</v>
      </c>
      <c r="E31" s="30">
        <f t="shared" si="0"/>
        <v>19</v>
      </c>
      <c r="F31" s="20" t="s">
        <v>99</v>
      </c>
      <c r="G31" s="16" t="s">
        <v>124</v>
      </c>
      <c r="H31" s="19">
        <v>6030</v>
      </c>
      <c r="I31" s="23" t="s">
        <v>116</v>
      </c>
      <c r="J31" s="20" t="s">
        <v>193</v>
      </c>
      <c r="K31" s="16"/>
    </row>
    <row r="32" spans="1:11" x14ac:dyDescent="0.25">
      <c r="A32" s="18">
        <v>17</v>
      </c>
      <c r="B32" s="3" t="s">
        <v>56</v>
      </c>
      <c r="C32" s="3" t="s">
        <v>57</v>
      </c>
      <c r="D32" s="25">
        <v>36557</v>
      </c>
      <c r="E32" s="30">
        <f t="shared" si="0"/>
        <v>19</v>
      </c>
      <c r="F32" s="20" t="s">
        <v>100</v>
      </c>
      <c r="G32" s="16" t="s">
        <v>132</v>
      </c>
      <c r="H32" s="19">
        <v>6030</v>
      </c>
      <c r="I32" s="23" t="s">
        <v>116</v>
      </c>
      <c r="J32" s="20" t="s">
        <v>201</v>
      </c>
      <c r="K32" s="16" t="s">
        <v>183</v>
      </c>
    </row>
    <row r="33" spans="1:11" x14ac:dyDescent="0.25">
      <c r="A33" s="18">
        <v>27</v>
      </c>
      <c r="B33" s="3" t="s">
        <v>58</v>
      </c>
      <c r="C33" s="3" t="s">
        <v>59</v>
      </c>
      <c r="D33" s="25">
        <v>36438</v>
      </c>
      <c r="E33" s="30">
        <f t="shared" si="0"/>
        <v>19</v>
      </c>
      <c r="F33" s="20" t="s">
        <v>100</v>
      </c>
      <c r="G33" s="16" t="s">
        <v>142</v>
      </c>
      <c r="H33" s="19">
        <v>6030</v>
      </c>
      <c r="I33" s="23" t="s">
        <v>116</v>
      </c>
      <c r="J33" s="20" t="s">
        <v>230</v>
      </c>
      <c r="K33" s="16" t="s">
        <v>183</v>
      </c>
    </row>
    <row r="34" spans="1:11" x14ac:dyDescent="0.25">
      <c r="A34" s="18">
        <v>23</v>
      </c>
      <c r="B34" s="3" t="s">
        <v>60</v>
      </c>
      <c r="C34" s="3" t="s">
        <v>61</v>
      </c>
      <c r="D34" s="25">
        <v>21093</v>
      </c>
      <c r="E34" s="30">
        <f t="shared" si="0"/>
        <v>61</v>
      </c>
      <c r="F34" s="20" t="s">
        <v>100</v>
      </c>
      <c r="G34" s="16" t="s">
        <v>138</v>
      </c>
      <c r="H34" s="19">
        <v>6030</v>
      </c>
      <c r="I34" s="23" t="s">
        <v>116</v>
      </c>
      <c r="J34" s="20" t="s">
        <v>226</v>
      </c>
      <c r="K34" s="16" t="s">
        <v>178</v>
      </c>
    </row>
    <row r="35" spans="1:11" x14ac:dyDescent="0.25">
      <c r="A35" s="18">
        <v>4</v>
      </c>
      <c r="B35" s="3" t="s">
        <v>62</v>
      </c>
      <c r="C35" s="3" t="s">
        <v>28</v>
      </c>
      <c r="D35" s="25">
        <v>27035</v>
      </c>
      <c r="E35" s="30">
        <f t="shared" si="0"/>
        <v>45</v>
      </c>
      <c r="F35" s="20" t="s">
        <v>99</v>
      </c>
      <c r="G35" s="16" t="s">
        <v>119</v>
      </c>
      <c r="H35" s="19">
        <v>6030</v>
      </c>
      <c r="I35" s="23" t="s">
        <v>116</v>
      </c>
      <c r="J35" s="20" t="s">
        <v>188</v>
      </c>
      <c r="K35" s="16" t="s">
        <v>180</v>
      </c>
    </row>
    <row r="36" spans="1:11" x14ac:dyDescent="0.25">
      <c r="A36" s="18">
        <v>24</v>
      </c>
      <c r="B36" s="3" t="s">
        <v>63</v>
      </c>
      <c r="C36" s="3" t="s">
        <v>64</v>
      </c>
      <c r="D36" s="25">
        <v>27896</v>
      </c>
      <c r="E36" s="30">
        <f t="shared" si="0"/>
        <v>43</v>
      </c>
      <c r="F36" s="20" t="s">
        <v>99</v>
      </c>
      <c r="G36" s="16" t="s">
        <v>139</v>
      </c>
      <c r="H36" s="19">
        <v>6030</v>
      </c>
      <c r="I36" s="23" t="s">
        <v>116</v>
      </c>
      <c r="J36" s="20" t="s">
        <v>227</v>
      </c>
      <c r="K36" s="16"/>
    </row>
    <row r="37" spans="1:11" x14ac:dyDescent="0.25">
      <c r="A37" s="18">
        <v>32</v>
      </c>
      <c r="B37" s="3" t="s">
        <v>65</v>
      </c>
      <c r="C37" s="3" t="s">
        <v>66</v>
      </c>
      <c r="D37" s="25">
        <v>28758</v>
      </c>
      <c r="E37" s="30">
        <f t="shared" ref="E37:E57" si="1">DATEDIF(D37,$D$2,"y")</f>
        <v>40</v>
      </c>
      <c r="F37" s="20" t="s">
        <v>100</v>
      </c>
      <c r="G37" s="16" t="s">
        <v>148</v>
      </c>
      <c r="H37" s="19">
        <v>6030</v>
      </c>
      <c r="I37" s="23" t="s">
        <v>116</v>
      </c>
      <c r="J37" s="20" t="s">
        <v>204</v>
      </c>
      <c r="K37" s="16" t="s">
        <v>178</v>
      </c>
    </row>
    <row r="38" spans="1:11" x14ac:dyDescent="0.25">
      <c r="A38" s="18">
        <v>22</v>
      </c>
      <c r="B38" s="3" t="s">
        <v>67</v>
      </c>
      <c r="C38" s="3" t="s">
        <v>68</v>
      </c>
      <c r="D38" s="25">
        <v>31788</v>
      </c>
      <c r="E38" s="30">
        <f t="shared" si="1"/>
        <v>32</v>
      </c>
      <c r="F38" s="20" t="s">
        <v>100</v>
      </c>
      <c r="G38" s="16" t="s">
        <v>137</v>
      </c>
      <c r="H38" s="19">
        <v>6030</v>
      </c>
      <c r="I38" s="23" t="s">
        <v>116</v>
      </c>
      <c r="J38" s="20" t="s">
        <v>225</v>
      </c>
      <c r="K38" s="16" t="s">
        <v>180</v>
      </c>
    </row>
    <row r="39" spans="1:11" x14ac:dyDescent="0.25">
      <c r="A39" s="18">
        <v>18</v>
      </c>
      <c r="B39" s="3" t="s">
        <v>69</v>
      </c>
      <c r="C39" s="3" t="s">
        <v>70</v>
      </c>
      <c r="D39" s="25">
        <v>37577</v>
      </c>
      <c r="E39" s="30">
        <f t="shared" si="1"/>
        <v>16</v>
      </c>
      <c r="F39" s="20" t="s">
        <v>100</v>
      </c>
      <c r="G39" s="16" t="s">
        <v>133</v>
      </c>
      <c r="H39" s="19">
        <v>6030</v>
      </c>
      <c r="I39" s="23" t="s">
        <v>116</v>
      </c>
      <c r="J39" s="20" t="s">
        <v>222</v>
      </c>
      <c r="K39" s="16"/>
    </row>
    <row r="40" spans="1:11" x14ac:dyDescent="0.25">
      <c r="A40" s="18">
        <v>40</v>
      </c>
      <c r="B40" s="3" t="s">
        <v>71</v>
      </c>
      <c r="C40" s="3" t="s">
        <v>72</v>
      </c>
      <c r="D40" s="25">
        <v>38693</v>
      </c>
      <c r="E40" s="30">
        <f t="shared" si="1"/>
        <v>13</v>
      </c>
      <c r="F40" s="20" t="s">
        <v>100</v>
      </c>
      <c r="G40" s="16" t="s">
        <v>156</v>
      </c>
      <c r="H40" s="19">
        <v>6030</v>
      </c>
      <c r="I40" s="23" t="s">
        <v>116</v>
      </c>
      <c r="J40" s="20" t="s">
        <v>212</v>
      </c>
      <c r="K40" s="16" t="s">
        <v>179</v>
      </c>
    </row>
    <row r="41" spans="1:11" x14ac:dyDescent="0.25">
      <c r="A41" s="18">
        <v>26</v>
      </c>
      <c r="B41" s="3" t="s">
        <v>73</v>
      </c>
      <c r="C41" s="3" t="s">
        <v>74</v>
      </c>
      <c r="D41" s="25">
        <v>30777</v>
      </c>
      <c r="E41" s="30">
        <f t="shared" si="1"/>
        <v>35</v>
      </c>
      <c r="F41" s="20" t="s">
        <v>99</v>
      </c>
      <c r="G41" s="16" t="s">
        <v>141</v>
      </c>
      <c r="H41" s="19">
        <v>6030</v>
      </c>
      <c r="I41" s="23" t="s">
        <v>116</v>
      </c>
      <c r="J41" s="20" t="s">
        <v>229</v>
      </c>
      <c r="K41" s="16"/>
    </row>
    <row r="42" spans="1:11" x14ac:dyDescent="0.25">
      <c r="A42" s="18">
        <v>46</v>
      </c>
      <c r="B42" s="3" t="s">
        <v>75</v>
      </c>
      <c r="C42" s="3" t="s">
        <v>76</v>
      </c>
      <c r="D42" s="25">
        <v>36180</v>
      </c>
      <c r="E42" s="30">
        <f t="shared" si="1"/>
        <v>20</v>
      </c>
      <c r="F42" s="20" t="s">
        <v>100</v>
      </c>
      <c r="G42" s="16" t="s">
        <v>163</v>
      </c>
      <c r="H42" s="19">
        <v>6030</v>
      </c>
      <c r="I42" s="23" t="s">
        <v>116</v>
      </c>
      <c r="J42" s="20" t="s">
        <v>217</v>
      </c>
      <c r="K42" s="16" t="s">
        <v>183</v>
      </c>
    </row>
    <row r="43" spans="1:11" x14ac:dyDescent="0.25">
      <c r="A43" s="18">
        <v>29</v>
      </c>
      <c r="B43" s="3" t="s">
        <v>77</v>
      </c>
      <c r="C43" s="3" t="s">
        <v>78</v>
      </c>
      <c r="D43" s="25">
        <v>37396</v>
      </c>
      <c r="E43" s="30">
        <f t="shared" si="1"/>
        <v>17</v>
      </c>
      <c r="F43" s="20" t="s">
        <v>100</v>
      </c>
      <c r="G43" s="16" t="s">
        <v>144</v>
      </c>
      <c r="H43" s="19">
        <v>6036</v>
      </c>
      <c r="I43" s="23" t="s">
        <v>145</v>
      </c>
      <c r="J43" s="20" t="s">
        <v>177</v>
      </c>
      <c r="K43" s="16"/>
    </row>
    <row r="44" spans="1:11" x14ac:dyDescent="0.25">
      <c r="A44" s="18">
        <v>28</v>
      </c>
      <c r="B44" s="3" t="s">
        <v>79</v>
      </c>
      <c r="C44" s="3" t="s">
        <v>80</v>
      </c>
      <c r="D44" s="25">
        <v>37033</v>
      </c>
      <c r="E44" s="30">
        <f t="shared" si="1"/>
        <v>18</v>
      </c>
      <c r="F44" s="20" t="s">
        <v>100</v>
      </c>
      <c r="G44" s="16" t="s">
        <v>143</v>
      </c>
      <c r="H44" s="19">
        <v>6030</v>
      </c>
      <c r="I44" s="23" t="s">
        <v>116</v>
      </c>
      <c r="J44" s="20" t="s">
        <v>231</v>
      </c>
      <c r="K44" s="16"/>
    </row>
    <row r="45" spans="1:11" x14ac:dyDescent="0.25">
      <c r="A45" s="18">
        <v>21</v>
      </c>
      <c r="B45" s="3" t="s">
        <v>81</v>
      </c>
      <c r="C45" s="3" t="s">
        <v>82</v>
      </c>
      <c r="D45" s="25">
        <v>37997</v>
      </c>
      <c r="E45" s="30">
        <f t="shared" si="1"/>
        <v>15</v>
      </c>
      <c r="F45" s="20" t="s">
        <v>100</v>
      </c>
      <c r="G45" s="16" t="s">
        <v>136</v>
      </c>
      <c r="H45" s="19">
        <v>6030</v>
      </c>
      <c r="I45" s="23" t="s">
        <v>116</v>
      </c>
      <c r="J45" s="20" t="s">
        <v>206</v>
      </c>
      <c r="K45" s="16"/>
    </row>
    <row r="46" spans="1:11" x14ac:dyDescent="0.25">
      <c r="A46" s="18">
        <v>1</v>
      </c>
      <c r="B46" s="3" t="s">
        <v>83</v>
      </c>
      <c r="C46" s="3" t="s">
        <v>84</v>
      </c>
      <c r="D46" s="25">
        <v>23973</v>
      </c>
      <c r="E46" s="30">
        <f t="shared" si="1"/>
        <v>53</v>
      </c>
      <c r="F46" s="20" t="s">
        <v>99</v>
      </c>
      <c r="G46" s="16" t="s">
        <v>115</v>
      </c>
      <c r="H46" s="19">
        <v>6030</v>
      </c>
      <c r="I46" s="23" t="s">
        <v>116</v>
      </c>
      <c r="J46" s="20" t="s">
        <v>185</v>
      </c>
      <c r="K46" s="16" t="s">
        <v>183</v>
      </c>
    </row>
    <row r="47" spans="1:11" x14ac:dyDescent="0.25">
      <c r="A47" s="18">
        <v>19</v>
      </c>
      <c r="B47" s="3" t="s">
        <v>85</v>
      </c>
      <c r="C47" s="3" t="s">
        <v>86</v>
      </c>
      <c r="D47" s="25">
        <v>37439</v>
      </c>
      <c r="E47" s="30">
        <f t="shared" si="1"/>
        <v>16</v>
      </c>
      <c r="F47" s="20" t="s">
        <v>99</v>
      </c>
      <c r="G47" s="16" t="s">
        <v>134</v>
      </c>
      <c r="H47" s="19">
        <v>6030</v>
      </c>
      <c r="I47" s="23" t="s">
        <v>116</v>
      </c>
      <c r="J47" s="20" t="s">
        <v>223</v>
      </c>
      <c r="K47" s="16"/>
    </row>
    <row r="48" spans="1:11" x14ac:dyDescent="0.25">
      <c r="A48" s="18">
        <v>20</v>
      </c>
      <c r="B48" s="3" t="s">
        <v>87</v>
      </c>
      <c r="C48" s="3" t="s">
        <v>88</v>
      </c>
      <c r="D48" s="25">
        <v>37836</v>
      </c>
      <c r="E48" s="30">
        <f t="shared" si="1"/>
        <v>15</v>
      </c>
      <c r="F48" s="20" t="s">
        <v>99</v>
      </c>
      <c r="G48" s="16" t="s">
        <v>135</v>
      </c>
      <c r="H48" s="19">
        <v>6030</v>
      </c>
      <c r="I48" s="23" t="s">
        <v>116</v>
      </c>
      <c r="J48" s="20" t="s">
        <v>224</v>
      </c>
      <c r="K48" s="16" t="s">
        <v>179</v>
      </c>
    </row>
    <row r="49" spans="1:11" x14ac:dyDescent="0.25">
      <c r="A49" s="18">
        <v>43</v>
      </c>
      <c r="B49" s="3" t="s">
        <v>89</v>
      </c>
      <c r="C49" s="3" t="s">
        <v>90</v>
      </c>
      <c r="D49" s="25">
        <v>37877</v>
      </c>
      <c r="E49" s="30">
        <f t="shared" si="1"/>
        <v>15</v>
      </c>
      <c r="F49" s="20" t="s">
        <v>100</v>
      </c>
      <c r="G49" s="16" t="s">
        <v>160</v>
      </c>
      <c r="H49" s="19">
        <v>6030</v>
      </c>
      <c r="I49" s="23" t="s">
        <v>116</v>
      </c>
      <c r="J49" s="20" t="s">
        <v>214</v>
      </c>
      <c r="K49" s="16"/>
    </row>
    <row r="50" spans="1:11" x14ac:dyDescent="0.25">
      <c r="A50" s="18">
        <v>14</v>
      </c>
      <c r="B50" s="3" t="s">
        <v>91</v>
      </c>
      <c r="C50" s="3" t="s">
        <v>92</v>
      </c>
      <c r="D50" s="25">
        <v>21349</v>
      </c>
      <c r="E50" s="30">
        <f t="shared" si="1"/>
        <v>60</v>
      </c>
      <c r="F50" s="20" t="s">
        <v>100</v>
      </c>
      <c r="G50" s="16" t="s">
        <v>129</v>
      </c>
      <c r="H50" s="19">
        <v>6030</v>
      </c>
      <c r="I50" s="23" t="s">
        <v>116</v>
      </c>
      <c r="J50" s="20" t="s">
        <v>198</v>
      </c>
      <c r="K50" s="16"/>
    </row>
    <row r="51" spans="1:11" x14ac:dyDescent="0.25">
      <c r="A51" s="18">
        <v>15</v>
      </c>
      <c r="B51" s="3" t="s">
        <v>91</v>
      </c>
      <c r="C51" s="3" t="s">
        <v>92</v>
      </c>
      <c r="D51" s="25">
        <v>18661</v>
      </c>
      <c r="E51" s="30">
        <f t="shared" si="1"/>
        <v>68</v>
      </c>
      <c r="F51" s="20" t="s">
        <v>99</v>
      </c>
      <c r="G51" s="16" t="s">
        <v>130</v>
      </c>
      <c r="H51" s="19">
        <v>6030</v>
      </c>
      <c r="I51" s="23" t="s">
        <v>116</v>
      </c>
      <c r="J51" s="20" t="s">
        <v>199</v>
      </c>
      <c r="K51" s="16" t="s">
        <v>183</v>
      </c>
    </row>
    <row r="52" spans="1:11" x14ac:dyDescent="0.25">
      <c r="A52" s="18">
        <v>13</v>
      </c>
      <c r="B52" s="3" t="s">
        <v>181</v>
      </c>
      <c r="C52" s="3" t="s">
        <v>93</v>
      </c>
      <c r="D52" s="25">
        <v>36615</v>
      </c>
      <c r="E52" s="30">
        <f t="shared" si="1"/>
        <v>19</v>
      </c>
      <c r="F52" s="20" t="s">
        <v>100</v>
      </c>
      <c r="G52" s="16" t="s">
        <v>128</v>
      </c>
      <c r="H52" s="19">
        <v>6030</v>
      </c>
      <c r="I52" s="23" t="s">
        <v>116</v>
      </c>
      <c r="J52" s="20" t="s">
        <v>197</v>
      </c>
      <c r="K52" s="16" t="s">
        <v>183</v>
      </c>
    </row>
    <row r="53" spans="1:11" x14ac:dyDescent="0.25">
      <c r="A53" s="18">
        <v>5</v>
      </c>
      <c r="B53" s="3" t="s">
        <v>94</v>
      </c>
      <c r="C53" s="3" t="s">
        <v>95</v>
      </c>
      <c r="D53" s="25">
        <v>37079</v>
      </c>
      <c r="E53" s="30">
        <f t="shared" si="1"/>
        <v>17</v>
      </c>
      <c r="F53" s="20" t="s">
        <v>99</v>
      </c>
      <c r="G53" s="16" t="s">
        <v>120</v>
      </c>
      <c r="H53" s="19">
        <v>6030</v>
      </c>
      <c r="I53" s="23" t="s">
        <v>116</v>
      </c>
      <c r="J53" s="20" t="s">
        <v>189</v>
      </c>
      <c r="K53" s="16" t="s">
        <v>183</v>
      </c>
    </row>
    <row r="54" spans="1:11" x14ac:dyDescent="0.25">
      <c r="A54" s="18">
        <v>6</v>
      </c>
      <c r="B54" s="3" t="s">
        <v>94</v>
      </c>
      <c r="C54" s="3" t="s">
        <v>232</v>
      </c>
      <c r="D54" s="25">
        <v>36003</v>
      </c>
      <c r="E54" s="30">
        <f t="shared" si="1"/>
        <v>20</v>
      </c>
      <c r="F54" s="20" t="s">
        <v>100</v>
      </c>
      <c r="G54" s="16" t="s">
        <v>121</v>
      </c>
      <c r="H54" s="19">
        <v>6030</v>
      </c>
      <c r="I54" s="23" t="s">
        <v>116</v>
      </c>
      <c r="J54" s="20" t="s">
        <v>190</v>
      </c>
      <c r="K54" s="16"/>
    </row>
    <row r="55" spans="1:11" x14ac:dyDescent="0.25">
      <c r="A55" s="18">
        <v>12</v>
      </c>
      <c r="B55" s="3" t="s">
        <v>94</v>
      </c>
      <c r="C55" s="3" t="s">
        <v>182</v>
      </c>
      <c r="D55" s="25">
        <v>31607</v>
      </c>
      <c r="E55" s="30">
        <f t="shared" si="1"/>
        <v>32</v>
      </c>
      <c r="F55" s="20" t="s">
        <v>100</v>
      </c>
      <c r="G55" s="16" t="s">
        <v>127</v>
      </c>
      <c r="H55" s="19">
        <v>6030</v>
      </c>
      <c r="I55" s="23" t="s">
        <v>116</v>
      </c>
      <c r="J55" s="20" t="s">
        <v>196</v>
      </c>
      <c r="K55" s="16" t="s">
        <v>180</v>
      </c>
    </row>
    <row r="56" spans="1:11" x14ac:dyDescent="0.25">
      <c r="A56" s="18">
        <v>10</v>
      </c>
      <c r="B56" s="3" t="s">
        <v>96</v>
      </c>
      <c r="C56" s="3" t="s">
        <v>97</v>
      </c>
      <c r="D56" s="25">
        <v>38894</v>
      </c>
      <c r="E56" s="30">
        <f t="shared" si="1"/>
        <v>12</v>
      </c>
      <c r="F56" s="20" t="s">
        <v>99</v>
      </c>
      <c r="G56" s="16" t="s">
        <v>125</v>
      </c>
      <c r="H56" s="19">
        <v>6030</v>
      </c>
      <c r="I56" s="23" t="s">
        <v>116</v>
      </c>
      <c r="J56" s="20" t="s">
        <v>194</v>
      </c>
      <c r="K56" s="16"/>
    </row>
    <row r="57" spans="1:11" x14ac:dyDescent="0.25">
      <c r="A57" s="18">
        <v>11</v>
      </c>
      <c r="B57" s="3" t="s">
        <v>96</v>
      </c>
      <c r="C57" s="3" t="s">
        <v>97</v>
      </c>
      <c r="D57" s="25">
        <v>37682</v>
      </c>
      <c r="E57" s="30">
        <f t="shared" si="1"/>
        <v>16</v>
      </c>
      <c r="F57" s="20" t="s">
        <v>99</v>
      </c>
      <c r="G57" s="16" t="s">
        <v>126</v>
      </c>
      <c r="H57" s="19">
        <v>6030</v>
      </c>
      <c r="I57" s="23" t="s">
        <v>116</v>
      </c>
      <c r="J57" s="20" t="s">
        <v>195</v>
      </c>
      <c r="K57" s="16"/>
    </row>
    <row r="60" spans="1:11" x14ac:dyDescent="0.25">
      <c r="C60" s="22" t="s">
        <v>251</v>
      </c>
      <c r="D60" s="29">
        <f>MIN(D5:D57)</f>
        <v>16867</v>
      </c>
      <c r="J60" s="22" t="s">
        <v>179</v>
      </c>
      <c r="K60" s="15">
        <f>COUNTIF($K$5:$K$57,J60)</f>
        <v>3</v>
      </c>
    </row>
    <row r="61" spans="1:11" x14ac:dyDescent="0.25">
      <c r="J61" s="22" t="s">
        <v>183</v>
      </c>
      <c r="K61" s="15">
        <f t="shared" ref="K61:K63" si="2">COUNTIF($K$5:$K$57,J61)</f>
        <v>16</v>
      </c>
    </row>
    <row r="62" spans="1:11" x14ac:dyDescent="0.25">
      <c r="J62" s="22" t="s">
        <v>180</v>
      </c>
      <c r="K62" s="15">
        <f t="shared" si="2"/>
        <v>9</v>
      </c>
    </row>
    <row r="63" spans="1:11" x14ac:dyDescent="0.25">
      <c r="J63" s="22" t="s">
        <v>178</v>
      </c>
      <c r="K63" s="15">
        <f t="shared" si="2"/>
        <v>3</v>
      </c>
    </row>
    <row r="64" spans="1:11" x14ac:dyDescent="0.25">
      <c r="K64" s="18"/>
    </row>
  </sheetData>
  <sortState ref="A5:K57">
    <sortCondition ref="B5:B57"/>
  </sortState>
  <pageMargins left="0.70866141732283472" right="0.70866141732283472" top="0.78740157480314965" bottom="0.78740157480314965" header="0.31496062992125984" footer="0.31496062992125984"/>
  <pageSetup paperSize="9" scale="75" fitToHeight="0" orientation="landscape" r:id="rId1"/>
  <headerFooter>
    <oddFooter>&amp;RSeite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7"/>
  <sheetViews>
    <sheetView zoomScaleNormal="100" workbookViewId="0"/>
  </sheetViews>
  <sheetFormatPr baseColWidth="10" defaultColWidth="11.42578125" defaultRowHeight="15.75" x14ac:dyDescent="0.25"/>
  <cols>
    <col min="1" max="1" width="18.7109375" style="6" customWidth="1"/>
    <col min="2" max="2" width="31.7109375" style="6" customWidth="1"/>
    <col min="3" max="3" width="12.5703125" style="6" customWidth="1"/>
    <col min="4" max="4" width="13.85546875" style="21" customWidth="1"/>
    <col min="5" max="5" width="78.28515625" style="6" bestFit="1" customWidth="1"/>
    <col min="6" max="6" width="18.5703125" style="18" customWidth="1"/>
    <col min="7" max="7" width="20.5703125" style="18" bestFit="1" customWidth="1"/>
    <col min="8" max="8" width="18.5703125" style="6" bestFit="1" customWidth="1"/>
    <col min="9" max="10" width="11.42578125" style="6"/>
    <col min="11" max="11" width="25.7109375" style="6" bestFit="1" customWidth="1"/>
    <col min="12" max="12" width="21.28515625" style="6" bestFit="1" customWidth="1"/>
    <col min="13" max="13" width="13.5703125" style="6" bestFit="1" customWidth="1"/>
    <col min="14" max="16384" width="11.42578125" style="6"/>
  </cols>
  <sheetData>
    <row r="1" spans="1:7" ht="18.75" x14ac:dyDescent="0.3">
      <c r="A1" s="5" t="s">
        <v>106</v>
      </c>
    </row>
    <row r="3" spans="1:7" x14ac:dyDescent="0.25">
      <c r="A3" s="4" t="s">
        <v>109</v>
      </c>
      <c r="B3" s="37">
        <f ca="1">TODAY()</f>
        <v>43417</v>
      </c>
    </row>
    <row r="4" spans="1:7" x14ac:dyDescent="0.25">
      <c r="C4" s="4"/>
    </row>
    <row r="6" spans="1:7" x14ac:dyDescent="0.25">
      <c r="F6" s="14"/>
    </row>
    <row r="7" spans="1:7" x14ac:dyDescent="0.25">
      <c r="A7" s="4" t="s">
        <v>114</v>
      </c>
      <c r="B7" s="4" t="s">
        <v>302</v>
      </c>
      <c r="C7" s="4" t="s">
        <v>108</v>
      </c>
      <c r="D7" s="27" t="s">
        <v>110</v>
      </c>
      <c r="E7" s="4" t="s">
        <v>107</v>
      </c>
      <c r="F7" s="14" t="s">
        <v>111</v>
      </c>
      <c r="G7" s="14" t="s">
        <v>113</v>
      </c>
    </row>
    <row r="8" spans="1:7" x14ac:dyDescent="0.25">
      <c r="A8" s="18">
        <v>3</v>
      </c>
      <c r="B8" s="9" t="str">
        <f>VLOOKUP(A8,Benutzerdaten!$A$4:$B$57,2,FALSE)</f>
        <v>Bucheli</v>
      </c>
      <c r="C8" s="6" t="s">
        <v>247</v>
      </c>
      <c r="D8" s="21">
        <v>39</v>
      </c>
      <c r="E8" s="6" t="s">
        <v>254</v>
      </c>
      <c r="F8" s="28">
        <v>43560</v>
      </c>
      <c r="G8" s="29">
        <f>IF(C8="Video-DVD",F8+7,F8+28)</f>
        <v>43567</v>
      </c>
    </row>
    <row r="9" spans="1:7" x14ac:dyDescent="0.25">
      <c r="A9" s="18">
        <v>6</v>
      </c>
      <c r="B9" s="9" t="str">
        <f>VLOOKUP(A9,Benutzerdaten!$A$4:$B$57,2,FALSE)</f>
        <v>Wicki</v>
      </c>
      <c r="C9" s="6" t="s">
        <v>247</v>
      </c>
      <c r="D9" s="21">
        <v>52</v>
      </c>
      <c r="E9" s="6" t="s">
        <v>255</v>
      </c>
      <c r="F9" s="28">
        <v>43560</v>
      </c>
      <c r="G9" s="29">
        <f t="shared" ref="G9:G67" si="0">IF(C9="Video-DVD",F9+7,F9+28)</f>
        <v>43567</v>
      </c>
    </row>
    <row r="10" spans="1:7" x14ac:dyDescent="0.25">
      <c r="A10" s="18">
        <v>8</v>
      </c>
      <c r="B10" s="9" t="str">
        <f>VLOOKUP(A10,Benutzerdaten!$A$4:$B$57,2,FALSE)</f>
        <v>Emmenegger</v>
      </c>
      <c r="C10" s="6" t="s">
        <v>249</v>
      </c>
      <c r="D10" s="21">
        <v>89</v>
      </c>
      <c r="E10" s="6" t="s">
        <v>256</v>
      </c>
      <c r="F10" s="28">
        <v>43560</v>
      </c>
      <c r="G10" s="29">
        <f t="shared" si="0"/>
        <v>43588</v>
      </c>
    </row>
    <row r="11" spans="1:7" x14ac:dyDescent="0.25">
      <c r="A11" s="18">
        <v>45</v>
      </c>
      <c r="B11" s="9" t="str">
        <f>VLOOKUP(A11,Benutzerdaten!$A$4:$B$57,2,FALSE)</f>
        <v>Blöchlinger-Hangartner</v>
      </c>
      <c r="C11" s="6" t="s">
        <v>249</v>
      </c>
      <c r="D11" s="21">
        <v>92</v>
      </c>
      <c r="E11" s="6" t="s">
        <v>257</v>
      </c>
      <c r="F11" s="28">
        <v>43560</v>
      </c>
      <c r="G11" s="29">
        <f t="shared" si="0"/>
        <v>43588</v>
      </c>
    </row>
    <row r="12" spans="1:7" x14ac:dyDescent="0.25">
      <c r="A12" s="18">
        <v>5</v>
      </c>
      <c r="B12" s="9" t="str">
        <f>VLOOKUP(A12,Benutzerdaten!$A$4:$B$57,2,FALSE)</f>
        <v>Wicki</v>
      </c>
      <c r="C12" s="6" t="s">
        <v>248</v>
      </c>
      <c r="D12" s="21">
        <v>2234</v>
      </c>
      <c r="E12" s="6" t="s">
        <v>258</v>
      </c>
      <c r="F12" s="28">
        <v>43563</v>
      </c>
      <c r="G12" s="29">
        <f t="shared" si="0"/>
        <v>43591</v>
      </c>
    </row>
    <row r="13" spans="1:7" x14ac:dyDescent="0.25">
      <c r="A13" s="18">
        <v>7</v>
      </c>
      <c r="B13" s="9" t="str">
        <f>VLOOKUP(A13,Benutzerdaten!$A$4:$B$57,2,FALSE)</f>
        <v>Amberg</v>
      </c>
      <c r="C13" s="6" t="s">
        <v>249</v>
      </c>
      <c r="D13" s="21">
        <v>97</v>
      </c>
      <c r="E13" s="6" t="s">
        <v>259</v>
      </c>
      <c r="F13" s="28">
        <v>43563</v>
      </c>
      <c r="G13" s="29">
        <f t="shared" si="0"/>
        <v>43591</v>
      </c>
    </row>
    <row r="14" spans="1:7" x14ac:dyDescent="0.25">
      <c r="A14" s="18">
        <v>34</v>
      </c>
      <c r="B14" s="9" t="str">
        <f>VLOOKUP(A14,Benutzerdaten!$A$4:$B$57,2,FALSE)</f>
        <v>Dürst</v>
      </c>
      <c r="C14" s="6" t="s">
        <v>253</v>
      </c>
      <c r="D14" s="21">
        <v>2811</v>
      </c>
      <c r="E14" s="6" t="s">
        <v>233</v>
      </c>
      <c r="F14" s="28">
        <v>43563</v>
      </c>
      <c r="G14" s="29">
        <f t="shared" si="0"/>
        <v>43591</v>
      </c>
    </row>
    <row r="15" spans="1:7" x14ac:dyDescent="0.25">
      <c r="A15" s="18">
        <v>12</v>
      </c>
      <c r="B15" s="9" t="str">
        <f>VLOOKUP(A15,Benutzerdaten!$A$4:$B$57,2,FALSE)</f>
        <v>Wicki</v>
      </c>
      <c r="C15" s="6" t="s">
        <v>248</v>
      </c>
      <c r="D15" s="21">
        <v>2245</v>
      </c>
      <c r="E15" s="6" t="s">
        <v>260</v>
      </c>
      <c r="F15" s="28">
        <v>43566</v>
      </c>
      <c r="G15" s="29">
        <f t="shared" si="0"/>
        <v>43594</v>
      </c>
    </row>
    <row r="16" spans="1:7" x14ac:dyDescent="0.25">
      <c r="A16" s="18">
        <v>13</v>
      </c>
      <c r="B16" s="9" t="str">
        <f>VLOOKUP(A16,Benutzerdaten!$A$4:$B$57,2,FALSE)</f>
        <v xml:space="preserve">Wick-Heeb </v>
      </c>
      <c r="C16" s="6" t="s">
        <v>247</v>
      </c>
      <c r="D16" s="21">
        <v>109</v>
      </c>
      <c r="E16" s="6" t="s">
        <v>261</v>
      </c>
      <c r="F16" s="28">
        <v>43569</v>
      </c>
      <c r="G16" s="29">
        <f t="shared" si="0"/>
        <v>43576</v>
      </c>
    </row>
    <row r="17" spans="1:7" x14ac:dyDescent="0.25">
      <c r="A17" s="18">
        <v>34</v>
      </c>
      <c r="B17" s="9" t="str">
        <f>VLOOKUP(A17,Benutzerdaten!$A$4:$B$57,2,FALSE)</f>
        <v>Dürst</v>
      </c>
      <c r="C17" s="6" t="s">
        <v>249</v>
      </c>
      <c r="D17" s="21">
        <v>61</v>
      </c>
      <c r="E17" s="6" t="s">
        <v>262</v>
      </c>
      <c r="F17" s="28">
        <v>43572</v>
      </c>
      <c r="G17" s="29">
        <f t="shared" si="0"/>
        <v>43600</v>
      </c>
    </row>
    <row r="18" spans="1:7" x14ac:dyDescent="0.25">
      <c r="A18" s="18">
        <v>3</v>
      </c>
      <c r="B18" s="9" t="str">
        <f>VLOOKUP(A18,Benutzerdaten!$A$4:$B$57,2,FALSE)</f>
        <v>Bucheli</v>
      </c>
      <c r="C18" s="6" t="s">
        <v>249</v>
      </c>
      <c r="D18" s="21">
        <v>64</v>
      </c>
      <c r="E18" s="6" t="s">
        <v>263</v>
      </c>
      <c r="F18" s="28">
        <v>43575</v>
      </c>
      <c r="G18" s="29">
        <f t="shared" si="0"/>
        <v>43603</v>
      </c>
    </row>
    <row r="19" spans="1:7" x14ac:dyDescent="0.25">
      <c r="A19" s="18">
        <v>8</v>
      </c>
      <c r="B19" s="9" t="str">
        <f>VLOOKUP(A19,Benutzerdaten!$A$4:$B$57,2,FALSE)</f>
        <v>Emmenegger</v>
      </c>
      <c r="C19" s="6" t="s">
        <v>249</v>
      </c>
      <c r="D19" s="21">
        <v>70</v>
      </c>
      <c r="E19" s="6" t="s">
        <v>264</v>
      </c>
      <c r="F19" s="28">
        <v>43578</v>
      </c>
      <c r="G19" s="29">
        <f t="shared" si="0"/>
        <v>43606</v>
      </c>
    </row>
    <row r="20" spans="1:7" x14ac:dyDescent="0.25">
      <c r="A20" s="18">
        <v>12</v>
      </c>
      <c r="B20" s="9" t="str">
        <f>VLOOKUP(A20,Benutzerdaten!$A$4:$B$57,2,FALSE)</f>
        <v>Wicki</v>
      </c>
      <c r="C20" s="6" t="s">
        <v>247</v>
      </c>
      <c r="D20" s="21">
        <v>111</v>
      </c>
      <c r="E20" s="6" t="s">
        <v>265</v>
      </c>
      <c r="F20" s="28">
        <v>43581</v>
      </c>
      <c r="G20" s="29">
        <f t="shared" si="0"/>
        <v>43588</v>
      </c>
    </row>
    <row r="21" spans="1:7" x14ac:dyDescent="0.25">
      <c r="A21" s="18">
        <v>34</v>
      </c>
      <c r="B21" s="9" t="str">
        <f>VLOOKUP(A21,Benutzerdaten!$A$4:$B$57,2,FALSE)</f>
        <v>Dürst</v>
      </c>
      <c r="C21" s="6" t="s">
        <v>247</v>
      </c>
      <c r="D21" s="21">
        <v>162</v>
      </c>
      <c r="E21" s="6" t="s">
        <v>266</v>
      </c>
      <c r="F21" s="28">
        <v>43584</v>
      </c>
      <c r="G21" s="29">
        <f t="shared" si="0"/>
        <v>43591</v>
      </c>
    </row>
    <row r="22" spans="1:7" x14ac:dyDescent="0.25">
      <c r="A22" s="18">
        <v>25</v>
      </c>
      <c r="B22" s="9" t="str">
        <f>VLOOKUP(A22,Benutzerdaten!$A$4:$B$57,2,FALSE)</f>
        <v>Dietrich</v>
      </c>
      <c r="C22" s="6" t="s">
        <v>249</v>
      </c>
      <c r="D22" s="21">
        <v>99</v>
      </c>
      <c r="E22" s="6" t="s">
        <v>267</v>
      </c>
      <c r="F22" s="28">
        <v>43587</v>
      </c>
      <c r="G22" s="29">
        <f t="shared" si="0"/>
        <v>43615</v>
      </c>
    </row>
    <row r="23" spans="1:7" x14ac:dyDescent="0.25">
      <c r="A23" s="18">
        <v>51</v>
      </c>
      <c r="B23" s="9" t="str">
        <f>VLOOKUP(A23,Benutzerdaten!$A$4:$B$57,2,FALSE)</f>
        <v>Bragagnolo</v>
      </c>
      <c r="C23" s="6" t="s">
        <v>253</v>
      </c>
      <c r="D23" s="21">
        <v>4081</v>
      </c>
      <c r="E23" s="6" t="s">
        <v>234</v>
      </c>
      <c r="F23" s="28">
        <v>43587</v>
      </c>
      <c r="G23" s="29">
        <f t="shared" si="0"/>
        <v>43615</v>
      </c>
    </row>
    <row r="24" spans="1:7" x14ac:dyDescent="0.25">
      <c r="A24" s="18">
        <v>23</v>
      </c>
      <c r="B24" s="9" t="str">
        <f>VLOOKUP(A24,Benutzerdaten!$A$4:$B$57,2,FALSE)</f>
        <v>Koch</v>
      </c>
      <c r="C24" s="6" t="s">
        <v>301</v>
      </c>
      <c r="D24" s="21">
        <v>885</v>
      </c>
      <c r="E24" s="6" t="s">
        <v>268</v>
      </c>
      <c r="F24" s="28">
        <v>43588</v>
      </c>
      <c r="G24" s="29">
        <f t="shared" si="0"/>
        <v>43616</v>
      </c>
    </row>
    <row r="25" spans="1:7" x14ac:dyDescent="0.25">
      <c r="A25" s="18">
        <v>36</v>
      </c>
      <c r="B25" s="9" t="str">
        <f>VLOOKUP(A25,Benutzerdaten!$A$4:$B$57,2,FALSE)</f>
        <v>Formaz</v>
      </c>
      <c r="C25" s="6" t="s">
        <v>247</v>
      </c>
      <c r="D25" s="21">
        <v>168</v>
      </c>
      <c r="E25" s="6" t="s">
        <v>269</v>
      </c>
      <c r="F25" s="28">
        <v>43589</v>
      </c>
      <c r="G25" s="29">
        <f t="shared" si="0"/>
        <v>43596</v>
      </c>
    </row>
    <row r="26" spans="1:7" x14ac:dyDescent="0.25">
      <c r="A26" s="18">
        <v>42</v>
      </c>
      <c r="B26" s="9" t="str">
        <f>VLOOKUP(A26,Benutzerdaten!$A$4:$B$57,2,FALSE)</f>
        <v>Buchmann</v>
      </c>
      <c r="C26" s="6" t="s">
        <v>249</v>
      </c>
      <c r="D26" s="21">
        <v>126</v>
      </c>
      <c r="E26" s="6" t="s">
        <v>270</v>
      </c>
      <c r="F26" s="28">
        <v>43589</v>
      </c>
      <c r="G26" s="29">
        <f t="shared" si="0"/>
        <v>43617</v>
      </c>
    </row>
    <row r="27" spans="1:7" x14ac:dyDescent="0.25">
      <c r="A27" s="18">
        <v>18</v>
      </c>
      <c r="B27" s="9" t="str">
        <f>VLOOKUP(A27,Benutzerdaten!$A$4:$B$57,2,FALSE)</f>
        <v>Lötscher</v>
      </c>
      <c r="C27" s="6" t="s">
        <v>249</v>
      </c>
      <c r="D27" s="21">
        <v>127</v>
      </c>
      <c r="E27" s="6" t="s">
        <v>271</v>
      </c>
      <c r="F27" s="28">
        <v>43589</v>
      </c>
      <c r="G27" s="29">
        <f t="shared" si="0"/>
        <v>43617</v>
      </c>
    </row>
    <row r="28" spans="1:7" x14ac:dyDescent="0.25">
      <c r="A28" s="18">
        <v>29</v>
      </c>
      <c r="B28" s="9" t="str">
        <f>VLOOKUP(A28,Benutzerdaten!$A$4:$B$57,2,FALSE)</f>
        <v>Reitmann</v>
      </c>
      <c r="C28" s="6" t="s">
        <v>247</v>
      </c>
      <c r="D28" s="21">
        <v>178</v>
      </c>
      <c r="E28" s="6" t="s">
        <v>272</v>
      </c>
      <c r="F28" s="28">
        <v>43589</v>
      </c>
      <c r="G28" s="29">
        <f t="shared" si="0"/>
        <v>43596</v>
      </c>
    </row>
    <row r="29" spans="1:7" x14ac:dyDescent="0.25">
      <c r="A29" s="18">
        <v>31</v>
      </c>
      <c r="B29" s="9" t="str">
        <f>VLOOKUP(A29,Benutzerdaten!$A$4:$B$57,2,FALSE)</f>
        <v>Fröhlich</v>
      </c>
      <c r="C29" s="6" t="s">
        <v>247</v>
      </c>
      <c r="D29" s="21">
        <v>185</v>
      </c>
      <c r="E29" s="6" t="s">
        <v>273</v>
      </c>
      <c r="F29" s="28">
        <v>43590</v>
      </c>
      <c r="G29" s="29">
        <f t="shared" si="0"/>
        <v>43597</v>
      </c>
    </row>
    <row r="30" spans="1:7" x14ac:dyDescent="0.25">
      <c r="A30" s="18">
        <v>34</v>
      </c>
      <c r="B30" s="9" t="str">
        <f>VLOOKUP(A30,Benutzerdaten!$A$4:$B$57,2,FALSE)</f>
        <v>Dürst</v>
      </c>
      <c r="C30" s="6" t="s">
        <v>301</v>
      </c>
      <c r="D30" s="21">
        <v>886</v>
      </c>
      <c r="E30" s="6" t="s">
        <v>274</v>
      </c>
      <c r="F30" s="28">
        <v>43591</v>
      </c>
      <c r="G30" s="29">
        <f t="shared" si="0"/>
        <v>43619</v>
      </c>
    </row>
    <row r="31" spans="1:7" x14ac:dyDescent="0.25">
      <c r="A31" s="18">
        <v>44</v>
      </c>
      <c r="B31" s="9" t="str">
        <f>VLOOKUP(A31,Benutzerdaten!$A$4:$B$57,2,FALSE)</f>
        <v>Caduff</v>
      </c>
      <c r="C31" s="6" t="s">
        <v>248</v>
      </c>
      <c r="D31" s="21">
        <v>2252</v>
      </c>
      <c r="E31" s="6" t="s">
        <v>275</v>
      </c>
      <c r="F31" s="28">
        <v>43592</v>
      </c>
      <c r="G31" s="29">
        <f t="shared" si="0"/>
        <v>43620</v>
      </c>
    </row>
    <row r="32" spans="1:7" x14ac:dyDescent="0.25">
      <c r="A32" s="18">
        <v>6</v>
      </c>
      <c r="B32" s="9" t="str">
        <f>VLOOKUP(A32,Benutzerdaten!$A$4:$B$57,2,FALSE)</f>
        <v>Wicki</v>
      </c>
      <c r="C32" s="6" t="s">
        <v>249</v>
      </c>
      <c r="D32" s="21">
        <v>104</v>
      </c>
      <c r="E32" s="6" t="s">
        <v>276</v>
      </c>
      <c r="F32" s="28">
        <v>43592</v>
      </c>
      <c r="G32" s="29">
        <f t="shared" si="0"/>
        <v>43620</v>
      </c>
    </row>
    <row r="33" spans="1:7" x14ac:dyDescent="0.25">
      <c r="A33" s="18">
        <v>39</v>
      </c>
      <c r="B33" s="9" t="str">
        <f>VLOOKUP(A33,Benutzerdaten!$A$4:$B$57,2,FALSE)</f>
        <v xml:space="preserve">Conti </v>
      </c>
      <c r="C33" s="6" t="s">
        <v>249</v>
      </c>
      <c r="D33" s="21">
        <v>113</v>
      </c>
      <c r="E33" s="6" t="s">
        <v>277</v>
      </c>
      <c r="F33" s="28">
        <v>43592</v>
      </c>
      <c r="G33" s="29">
        <f t="shared" si="0"/>
        <v>43620</v>
      </c>
    </row>
    <row r="34" spans="1:7" x14ac:dyDescent="0.25">
      <c r="A34" s="18">
        <v>42</v>
      </c>
      <c r="B34" s="9" t="str">
        <f>VLOOKUP(A34,Benutzerdaten!$A$4:$B$57,2,FALSE)</f>
        <v>Buchmann</v>
      </c>
      <c r="C34" s="6" t="s">
        <v>253</v>
      </c>
      <c r="D34" s="21">
        <v>5172</v>
      </c>
      <c r="E34" s="6" t="s">
        <v>235</v>
      </c>
      <c r="F34" s="28">
        <v>43593</v>
      </c>
      <c r="G34" s="29">
        <f t="shared" si="0"/>
        <v>43621</v>
      </c>
    </row>
    <row r="35" spans="1:7" x14ac:dyDescent="0.25">
      <c r="A35" s="18">
        <v>31</v>
      </c>
      <c r="B35" s="9" t="str">
        <f>VLOOKUP(A35,Benutzerdaten!$A$4:$B$57,2,FALSE)</f>
        <v>Fröhlich</v>
      </c>
      <c r="C35" s="6" t="s">
        <v>253</v>
      </c>
      <c r="D35" s="21">
        <v>6870</v>
      </c>
      <c r="E35" s="6" t="s">
        <v>236</v>
      </c>
      <c r="F35" s="28">
        <v>43594</v>
      </c>
      <c r="G35" s="29">
        <f t="shared" si="0"/>
        <v>43622</v>
      </c>
    </row>
    <row r="36" spans="1:7" x14ac:dyDescent="0.25">
      <c r="A36" s="18">
        <v>19</v>
      </c>
      <c r="B36" s="9" t="str">
        <f>VLOOKUP(A36,Benutzerdaten!$A$4:$B$57,2,FALSE)</f>
        <v>Schirmer</v>
      </c>
      <c r="C36" s="6" t="s">
        <v>301</v>
      </c>
      <c r="D36" s="21">
        <v>900</v>
      </c>
      <c r="E36" s="6" t="s">
        <v>278</v>
      </c>
      <c r="F36" s="28">
        <v>43594</v>
      </c>
      <c r="G36" s="29">
        <f t="shared" si="0"/>
        <v>43622</v>
      </c>
    </row>
    <row r="37" spans="1:7" x14ac:dyDescent="0.25">
      <c r="A37" s="18">
        <v>42</v>
      </c>
      <c r="B37" s="9" t="str">
        <f>VLOOKUP(A37,Benutzerdaten!$A$4:$B$57,2,FALSE)</f>
        <v>Buchmann</v>
      </c>
      <c r="C37" s="6" t="s">
        <v>247</v>
      </c>
      <c r="D37" s="21">
        <v>204</v>
      </c>
      <c r="E37" s="6" t="s">
        <v>279</v>
      </c>
      <c r="F37" s="28">
        <v>43594</v>
      </c>
      <c r="G37" s="29">
        <f t="shared" si="0"/>
        <v>43601</v>
      </c>
    </row>
    <row r="38" spans="1:7" x14ac:dyDescent="0.25">
      <c r="A38" s="18">
        <v>18</v>
      </c>
      <c r="B38" s="9" t="str">
        <f>VLOOKUP(A38,Benutzerdaten!$A$4:$B$57,2,FALSE)</f>
        <v>Lötscher</v>
      </c>
      <c r="C38" s="6" t="s">
        <v>249</v>
      </c>
      <c r="D38" s="21">
        <v>146</v>
      </c>
      <c r="E38" s="6" t="s">
        <v>280</v>
      </c>
      <c r="F38" s="28">
        <v>43595</v>
      </c>
      <c r="G38" s="29">
        <f t="shared" si="0"/>
        <v>43623</v>
      </c>
    </row>
    <row r="39" spans="1:7" x14ac:dyDescent="0.25">
      <c r="A39" s="18">
        <v>29</v>
      </c>
      <c r="B39" s="9" t="str">
        <f>VLOOKUP(A39,Benutzerdaten!$A$4:$B$57,2,FALSE)</f>
        <v>Reitmann</v>
      </c>
      <c r="C39" s="6" t="s">
        <v>253</v>
      </c>
      <c r="D39" s="21">
        <v>14871</v>
      </c>
      <c r="E39" s="6" t="s">
        <v>244</v>
      </c>
      <c r="F39" s="28">
        <v>43596</v>
      </c>
      <c r="G39" s="29">
        <f t="shared" si="0"/>
        <v>43624</v>
      </c>
    </row>
    <row r="40" spans="1:7" x14ac:dyDescent="0.25">
      <c r="A40" s="18">
        <v>31</v>
      </c>
      <c r="B40" s="9" t="str">
        <f>VLOOKUP(A40,Benutzerdaten!$A$4:$B$57,2,FALSE)</f>
        <v>Fröhlich</v>
      </c>
      <c r="C40" s="6" t="s">
        <v>253</v>
      </c>
      <c r="D40" s="21">
        <v>7568</v>
      </c>
      <c r="E40" s="6" t="s">
        <v>237</v>
      </c>
      <c r="F40" s="28">
        <v>43597</v>
      </c>
      <c r="G40" s="29">
        <f t="shared" si="0"/>
        <v>43625</v>
      </c>
    </row>
    <row r="41" spans="1:7" x14ac:dyDescent="0.25">
      <c r="A41" s="18">
        <v>6</v>
      </c>
      <c r="B41" s="9" t="str">
        <f>VLOOKUP(A41,Benutzerdaten!$A$4:$B$57,2,FALSE)</f>
        <v>Wicki</v>
      </c>
      <c r="C41" s="6" t="s">
        <v>247</v>
      </c>
      <c r="D41" s="21">
        <v>388</v>
      </c>
      <c r="E41" s="6" t="s">
        <v>281</v>
      </c>
      <c r="F41" s="28">
        <v>43597</v>
      </c>
      <c r="G41" s="29">
        <f t="shared" si="0"/>
        <v>43604</v>
      </c>
    </row>
    <row r="42" spans="1:7" x14ac:dyDescent="0.25">
      <c r="A42" s="18">
        <v>8</v>
      </c>
      <c r="B42" s="9" t="str">
        <f>VLOOKUP(A42,Benutzerdaten!$A$4:$B$57,2,FALSE)</f>
        <v>Emmenegger</v>
      </c>
      <c r="C42" s="6" t="s">
        <v>253</v>
      </c>
      <c r="D42" s="21">
        <v>16030</v>
      </c>
      <c r="E42" s="6" t="s">
        <v>245</v>
      </c>
      <c r="F42" s="28">
        <v>43597</v>
      </c>
      <c r="G42" s="29">
        <f t="shared" si="0"/>
        <v>43625</v>
      </c>
    </row>
    <row r="43" spans="1:7" x14ac:dyDescent="0.25">
      <c r="A43" s="18">
        <v>45</v>
      </c>
      <c r="B43" s="9" t="str">
        <f>VLOOKUP(A43,Benutzerdaten!$A$4:$B$57,2,FALSE)</f>
        <v>Blöchlinger-Hangartner</v>
      </c>
      <c r="C43" s="6" t="s">
        <v>247</v>
      </c>
      <c r="D43" s="21">
        <v>521</v>
      </c>
      <c r="E43" s="6" t="s">
        <v>282</v>
      </c>
      <c r="F43" s="28">
        <v>43598</v>
      </c>
      <c r="G43" s="29">
        <f t="shared" si="0"/>
        <v>43605</v>
      </c>
    </row>
    <row r="44" spans="1:7" x14ac:dyDescent="0.25">
      <c r="A44" s="18">
        <v>5</v>
      </c>
      <c r="B44" s="9" t="str">
        <f>VLOOKUP(A44,Benutzerdaten!$A$4:$B$57,2,FALSE)</f>
        <v>Wicki</v>
      </c>
      <c r="C44" s="6" t="s">
        <v>247</v>
      </c>
      <c r="D44" s="21">
        <v>537</v>
      </c>
      <c r="E44" s="6" t="s">
        <v>283</v>
      </c>
      <c r="F44" s="28">
        <v>43599</v>
      </c>
      <c r="G44" s="29">
        <f t="shared" si="0"/>
        <v>43606</v>
      </c>
    </row>
    <row r="45" spans="1:7" x14ac:dyDescent="0.25">
      <c r="A45" s="18">
        <v>7</v>
      </c>
      <c r="B45" s="9" t="str">
        <f>VLOOKUP(A45,Benutzerdaten!$A$4:$B$57,2,FALSE)</f>
        <v>Amberg</v>
      </c>
      <c r="C45" s="6" t="s">
        <v>301</v>
      </c>
      <c r="D45" s="21">
        <v>906</v>
      </c>
      <c r="E45" s="6" t="s">
        <v>284</v>
      </c>
      <c r="F45" s="28">
        <v>43599</v>
      </c>
      <c r="G45" s="29">
        <f t="shared" si="0"/>
        <v>43627</v>
      </c>
    </row>
    <row r="46" spans="1:7" x14ac:dyDescent="0.25">
      <c r="A46" s="18">
        <v>51</v>
      </c>
      <c r="B46" s="9" t="str">
        <f>VLOOKUP(A46,Benutzerdaten!$A$4:$B$57,2,FALSE)</f>
        <v>Bragagnolo</v>
      </c>
      <c r="C46" s="6" t="s">
        <v>301</v>
      </c>
      <c r="D46" s="21">
        <v>907</v>
      </c>
      <c r="E46" s="6" t="s">
        <v>285</v>
      </c>
      <c r="F46" s="28">
        <v>43599</v>
      </c>
      <c r="G46" s="29">
        <f t="shared" si="0"/>
        <v>43627</v>
      </c>
    </row>
    <row r="47" spans="1:7" x14ac:dyDescent="0.25">
      <c r="A47" s="18">
        <v>26</v>
      </c>
      <c r="B47" s="9" t="str">
        <f>VLOOKUP(A47,Benutzerdaten!$A$4:$B$57,2,FALSE)</f>
        <v>Lustenberger</v>
      </c>
      <c r="C47" s="6" t="s">
        <v>247</v>
      </c>
      <c r="D47" s="21">
        <v>541</v>
      </c>
      <c r="E47" s="6" t="s">
        <v>286</v>
      </c>
      <c r="F47" s="28">
        <v>43600</v>
      </c>
      <c r="G47" s="29">
        <f t="shared" si="0"/>
        <v>43607</v>
      </c>
    </row>
    <row r="48" spans="1:7" x14ac:dyDescent="0.25">
      <c r="A48" s="18">
        <v>41</v>
      </c>
      <c r="B48" s="9" t="str">
        <f>VLOOKUP(A48,Benutzerdaten!$A$4:$B$57,2,FALSE)</f>
        <v>Barukcic</v>
      </c>
      <c r="C48" s="6" t="s">
        <v>253</v>
      </c>
      <c r="D48" s="21">
        <v>13294</v>
      </c>
      <c r="E48" s="6" t="s">
        <v>243</v>
      </c>
      <c r="F48" s="28">
        <v>43601</v>
      </c>
      <c r="G48" s="29">
        <f t="shared" si="0"/>
        <v>43629</v>
      </c>
    </row>
    <row r="49" spans="1:7" x14ac:dyDescent="0.25">
      <c r="A49" s="18">
        <v>35</v>
      </c>
      <c r="B49" s="9" t="str">
        <f>VLOOKUP(A49,Benutzerdaten!$A$4:$B$57,2,FALSE)</f>
        <v>Ehinger</v>
      </c>
      <c r="C49" s="6" t="s">
        <v>248</v>
      </c>
      <c r="D49" s="21">
        <v>2281</v>
      </c>
      <c r="E49" s="6" t="s">
        <v>287</v>
      </c>
      <c r="F49" s="28">
        <v>43602</v>
      </c>
      <c r="G49" s="29">
        <f t="shared" si="0"/>
        <v>43630</v>
      </c>
    </row>
    <row r="50" spans="1:7" x14ac:dyDescent="0.25">
      <c r="A50" s="18">
        <v>24</v>
      </c>
      <c r="B50" s="9" t="str">
        <f>VLOOKUP(A50,Benutzerdaten!$A$4:$B$57,2,FALSE)</f>
        <v>Landolt</v>
      </c>
      <c r="C50" s="6" t="s">
        <v>249</v>
      </c>
      <c r="D50" s="21">
        <v>147</v>
      </c>
      <c r="E50" s="6" t="s">
        <v>288</v>
      </c>
      <c r="F50" s="28">
        <v>43603</v>
      </c>
      <c r="G50" s="29">
        <f t="shared" si="0"/>
        <v>43631</v>
      </c>
    </row>
    <row r="51" spans="1:7" x14ac:dyDescent="0.25">
      <c r="A51" s="18">
        <v>25</v>
      </c>
      <c r="B51" s="9" t="str">
        <f>VLOOKUP(A51,Benutzerdaten!$A$4:$B$57,2,FALSE)</f>
        <v>Dietrich</v>
      </c>
      <c r="C51" s="6" t="s">
        <v>249</v>
      </c>
      <c r="D51" s="21">
        <v>149</v>
      </c>
      <c r="E51" s="6" t="s">
        <v>289</v>
      </c>
      <c r="F51" s="28">
        <v>43603</v>
      </c>
      <c r="G51" s="29">
        <f t="shared" si="0"/>
        <v>43631</v>
      </c>
    </row>
    <row r="52" spans="1:7" x14ac:dyDescent="0.25">
      <c r="A52" s="18">
        <v>29</v>
      </c>
      <c r="B52" s="9" t="str">
        <f>VLOOKUP(A52,Benutzerdaten!$A$4:$B$57,2,FALSE)</f>
        <v>Reitmann</v>
      </c>
      <c r="C52" s="6" t="s">
        <v>253</v>
      </c>
      <c r="D52" s="21">
        <v>12455</v>
      </c>
      <c r="E52" s="6" t="s">
        <v>242</v>
      </c>
      <c r="F52" s="28">
        <v>43603</v>
      </c>
      <c r="G52" s="29">
        <f t="shared" si="0"/>
        <v>43631</v>
      </c>
    </row>
    <row r="53" spans="1:7" x14ac:dyDescent="0.25">
      <c r="A53" s="18">
        <v>33</v>
      </c>
      <c r="B53" s="9" t="str">
        <f>VLOOKUP(A53,Benutzerdaten!$A$4:$B$57,2,FALSE)</f>
        <v>Frey</v>
      </c>
      <c r="C53" s="6" t="s">
        <v>253</v>
      </c>
      <c r="D53" s="21">
        <v>10480</v>
      </c>
      <c r="E53" s="6" t="s">
        <v>238</v>
      </c>
      <c r="F53" s="28">
        <v>43604</v>
      </c>
      <c r="G53" s="29">
        <f t="shared" si="0"/>
        <v>43632</v>
      </c>
    </row>
    <row r="54" spans="1:7" x14ac:dyDescent="0.25">
      <c r="A54" s="18">
        <v>31</v>
      </c>
      <c r="B54" s="9" t="str">
        <f>VLOOKUP(A54,Benutzerdaten!$A$4:$B$57,2,FALSE)</f>
        <v>Fröhlich</v>
      </c>
      <c r="C54" s="6" t="s">
        <v>253</v>
      </c>
      <c r="D54" s="21">
        <v>11109</v>
      </c>
      <c r="E54" s="6" t="s">
        <v>239</v>
      </c>
      <c r="F54" s="28">
        <v>43605</v>
      </c>
      <c r="G54" s="29">
        <f t="shared" si="0"/>
        <v>43633</v>
      </c>
    </row>
    <row r="55" spans="1:7" x14ac:dyDescent="0.25">
      <c r="A55" s="18">
        <v>40</v>
      </c>
      <c r="B55" s="9" t="str">
        <f>VLOOKUP(A55,Benutzerdaten!$A$4:$B$57,2,FALSE)</f>
        <v>Lovric</v>
      </c>
      <c r="C55" s="6" t="s">
        <v>248</v>
      </c>
      <c r="D55" s="21">
        <v>2417</v>
      </c>
      <c r="E55" s="6" t="s">
        <v>290</v>
      </c>
      <c r="F55" s="28">
        <v>43605</v>
      </c>
      <c r="G55" s="29">
        <f t="shared" si="0"/>
        <v>43633</v>
      </c>
    </row>
    <row r="56" spans="1:7" x14ac:dyDescent="0.25">
      <c r="A56" s="18">
        <v>18</v>
      </c>
      <c r="B56" s="9" t="str">
        <f>VLOOKUP(A56,Benutzerdaten!$A$4:$B$57,2,FALSE)</f>
        <v>Lötscher</v>
      </c>
      <c r="C56" s="6" t="s">
        <v>249</v>
      </c>
      <c r="D56" s="21">
        <v>153</v>
      </c>
      <c r="E56" s="6" t="s">
        <v>291</v>
      </c>
      <c r="F56" s="28">
        <v>43606</v>
      </c>
      <c r="G56" s="29">
        <f t="shared" si="0"/>
        <v>43634</v>
      </c>
    </row>
    <row r="57" spans="1:7" x14ac:dyDescent="0.25">
      <c r="A57" s="18">
        <v>22</v>
      </c>
      <c r="B57" s="9" t="str">
        <f>VLOOKUP(A57,Benutzerdaten!$A$4:$B$57,2,FALSE)</f>
        <v>Lehmann</v>
      </c>
      <c r="C57" s="6" t="s">
        <v>248</v>
      </c>
      <c r="D57" s="21">
        <v>2652</v>
      </c>
      <c r="E57" s="6" t="s">
        <v>292</v>
      </c>
      <c r="F57" s="28">
        <v>43607</v>
      </c>
      <c r="G57" s="29">
        <f t="shared" si="0"/>
        <v>43635</v>
      </c>
    </row>
    <row r="58" spans="1:7" x14ac:dyDescent="0.25">
      <c r="A58" s="18">
        <v>33</v>
      </c>
      <c r="B58" s="9" t="str">
        <f>VLOOKUP(A58,Benutzerdaten!$A$4:$B$57,2,FALSE)</f>
        <v>Frey</v>
      </c>
      <c r="C58" s="6" t="s">
        <v>249</v>
      </c>
      <c r="D58" s="21">
        <v>155</v>
      </c>
      <c r="E58" s="6" t="s">
        <v>293</v>
      </c>
      <c r="F58" s="28">
        <v>43608</v>
      </c>
      <c r="G58" s="29">
        <f t="shared" si="0"/>
        <v>43636</v>
      </c>
    </row>
    <row r="59" spans="1:7" x14ac:dyDescent="0.25">
      <c r="A59" s="18">
        <v>15</v>
      </c>
      <c r="B59" s="9" t="str">
        <f>VLOOKUP(A59,Benutzerdaten!$A$4:$B$57,2,FALSE)</f>
        <v>Weilenmann</v>
      </c>
      <c r="C59" s="6" t="s">
        <v>301</v>
      </c>
      <c r="D59" s="21">
        <v>918</v>
      </c>
      <c r="E59" s="6" t="s">
        <v>294</v>
      </c>
      <c r="F59" s="28">
        <v>43609</v>
      </c>
      <c r="G59" s="29">
        <f t="shared" si="0"/>
        <v>43637</v>
      </c>
    </row>
    <row r="60" spans="1:7" x14ac:dyDescent="0.25">
      <c r="A60" s="18">
        <v>12</v>
      </c>
      <c r="B60" s="9" t="str">
        <f>VLOOKUP(A60,Benutzerdaten!$A$4:$B$57,2,FALSE)</f>
        <v>Wicki</v>
      </c>
      <c r="C60" s="6" t="s">
        <v>253</v>
      </c>
      <c r="D60" s="21">
        <v>17228</v>
      </c>
      <c r="E60" s="6" t="s">
        <v>246</v>
      </c>
      <c r="F60" s="28">
        <v>43610</v>
      </c>
      <c r="G60" s="29">
        <f t="shared" si="0"/>
        <v>43638</v>
      </c>
    </row>
    <row r="61" spans="1:7" x14ac:dyDescent="0.25">
      <c r="A61" s="18">
        <v>25</v>
      </c>
      <c r="B61" s="9" t="str">
        <f>VLOOKUP(A61,Benutzerdaten!$A$4:$B$57,2,FALSE)</f>
        <v>Dietrich</v>
      </c>
      <c r="C61" s="6" t="s">
        <v>248</v>
      </c>
      <c r="D61" s="21">
        <v>2455</v>
      </c>
      <c r="E61" s="6" t="s">
        <v>295</v>
      </c>
      <c r="F61" s="28">
        <v>43610</v>
      </c>
      <c r="G61" s="29">
        <f t="shared" si="0"/>
        <v>43638</v>
      </c>
    </row>
    <row r="62" spans="1:7" x14ac:dyDescent="0.25">
      <c r="A62" s="18">
        <v>29</v>
      </c>
      <c r="B62" s="9" t="str">
        <f>VLOOKUP(A62,Benutzerdaten!$A$4:$B$57,2,FALSE)</f>
        <v>Reitmann</v>
      </c>
      <c r="C62" s="6" t="s">
        <v>301</v>
      </c>
      <c r="D62" s="21">
        <v>920</v>
      </c>
      <c r="E62" s="6" t="s">
        <v>296</v>
      </c>
      <c r="F62" s="28">
        <v>43611</v>
      </c>
      <c r="G62" s="29">
        <f t="shared" si="0"/>
        <v>43639</v>
      </c>
    </row>
    <row r="63" spans="1:7" x14ac:dyDescent="0.25">
      <c r="A63" s="18">
        <v>37</v>
      </c>
      <c r="B63" s="9" t="str">
        <f>VLOOKUP(A63,Benutzerdaten!$A$4:$B$57,2,FALSE)</f>
        <v>Derungs</v>
      </c>
      <c r="C63" s="6" t="s">
        <v>249</v>
      </c>
      <c r="D63" s="21">
        <v>157</v>
      </c>
      <c r="E63" s="6" t="s">
        <v>297</v>
      </c>
      <c r="F63" s="28">
        <v>43612</v>
      </c>
      <c r="G63" s="29">
        <f t="shared" si="0"/>
        <v>43640</v>
      </c>
    </row>
    <row r="64" spans="1:7" x14ac:dyDescent="0.25">
      <c r="A64" s="18">
        <v>45</v>
      </c>
      <c r="B64" s="9" t="str">
        <f>VLOOKUP(A64,Benutzerdaten!$A$4:$B$57,2,FALSE)</f>
        <v>Blöchlinger-Hangartner</v>
      </c>
      <c r="C64" s="6" t="s">
        <v>253</v>
      </c>
      <c r="D64" s="21">
        <v>11110</v>
      </c>
      <c r="E64" s="6" t="s">
        <v>240</v>
      </c>
      <c r="F64" s="28">
        <v>43612</v>
      </c>
      <c r="G64" s="29">
        <f t="shared" si="0"/>
        <v>43640</v>
      </c>
    </row>
    <row r="65" spans="1:7" x14ac:dyDescent="0.25">
      <c r="A65" s="18">
        <v>17</v>
      </c>
      <c r="B65" s="9" t="str">
        <f>VLOOKUP(A65,Benutzerdaten!$A$4:$B$57,2,FALSE)</f>
        <v>Hofer</v>
      </c>
      <c r="C65" s="6" t="s">
        <v>253</v>
      </c>
      <c r="D65" s="21">
        <v>11544</v>
      </c>
      <c r="E65" s="6" t="s">
        <v>241</v>
      </c>
      <c r="F65" s="28">
        <v>43613</v>
      </c>
      <c r="G65" s="29">
        <f t="shared" si="0"/>
        <v>43641</v>
      </c>
    </row>
    <row r="66" spans="1:7" x14ac:dyDescent="0.25">
      <c r="A66" s="18">
        <v>19</v>
      </c>
      <c r="B66" s="9" t="str">
        <f>VLOOKUP(A66,Benutzerdaten!$A$4:$B$57,2,FALSE)</f>
        <v>Schirmer</v>
      </c>
      <c r="C66" s="6" t="s">
        <v>301</v>
      </c>
      <c r="D66" s="21">
        <v>922</v>
      </c>
      <c r="E66" s="6" t="s">
        <v>298</v>
      </c>
      <c r="F66" s="28">
        <v>43614</v>
      </c>
      <c r="G66" s="29">
        <f t="shared" si="0"/>
        <v>43642</v>
      </c>
    </row>
    <row r="67" spans="1:7" x14ac:dyDescent="0.25">
      <c r="A67" s="18">
        <v>22</v>
      </c>
      <c r="B67" s="9" t="str">
        <f>VLOOKUP(A67,Benutzerdaten!$A$4:$B$57,2,FALSE)</f>
        <v>Lehmann</v>
      </c>
      <c r="C67" s="6" t="s">
        <v>248</v>
      </c>
      <c r="D67" s="21">
        <v>2645</v>
      </c>
      <c r="E67" s="6" t="s">
        <v>299</v>
      </c>
      <c r="F67" s="28">
        <v>43614</v>
      </c>
      <c r="G67" s="29">
        <f t="shared" si="0"/>
        <v>43642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zoomScaleNormal="100" workbookViewId="0"/>
  </sheetViews>
  <sheetFormatPr baseColWidth="10" defaultColWidth="11.42578125" defaultRowHeight="15.75" x14ac:dyDescent="0.25"/>
  <cols>
    <col min="1" max="1" width="15.42578125" style="6" customWidth="1"/>
    <col min="2" max="4" width="11.42578125" style="6"/>
    <col min="5" max="5" width="21.7109375" style="6" bestFit="1" customWidth="1"/>
    <col min="6" max="6" width="17.28515625" style="6" customWidth="1"/>
    <col min="7" max="16384" width="11.42578125" style="6"/>
  </cols>
  <sheetData>
    <row r="1" spans="1:8" ht="18.75" x14ac:dyDescent="0.3">
      <c r="A1" s="5" t="s">
        <v>3</v>
      </c>
    </row>
    <row r="2" spans="1:8" x14ac:dyDescent="0.25">
      <c r="A2" s="4"/>
    </row>
    <row r="3" spans="1:8" x14ac:dyDescent="0.25">
      <c r="A3" s="7"/>
      <c r="B3" s="12">
        <v>2016</v>
      </c>
      <c r="C3" s="12">
        <v>2017</v>
      </c>
      <c r="D3" s="12">
        <v>2018</v>
      </c>
      <c r="E3" s="13" t="s">
        <v>304</v>
      </c>
      <c r="F3" s="14" t="s">
        <v>252</v>
      </c>
    </row>
    <row r="4" spans="1:8" x14ac:dyDescent="0.25">
      <c r="A4" s="8" t="s">
        <v>300</v>
      </c>
      <c r="B4" s="33">
        <v>1500</v>
      </c>
      <c r="C4" s="33">
        <v>2180</v>
      </c>
      <c r="D4" s="33">
        <v>2612</v>
      </c>
      <c r="E4" s="31">
        <f>(D4-C4)/C4</f>
        <v>0.19816513761467891</v>
      </c>
      <c r="F4" s="35">
        <f>D4*(E4+1)</f>
        <v>3129.6073394495411</v>
      </c>
    </row>
    <row r="5" spans="1:8" x14ac:dyDescent="0.25">
      <c r="A5" s="8" t="s">
        <v>1</v>
      </c>
      <c r="B5" s="33">
        <v>720</v>
      </c>
      <c r="C5" s="33">
        <v>641</v>
      </c>
      <c r="D5" s="33">
        <v>490</v>
      </c>
      <c r="E5" s="31">
        <f t="shared" ref="E5:E8" si="0">(D5-C5)/C5</f>
        <v>-0.23556942277691106</v>
      </c>
      <c r="F5" s="35">
        <f t="shared" ref="F5:F8" si="1">D5*(E5+1)</f>
        <v>374.57098283931356</v>
      </c>
    </row>
    <row r="6" spans="1:8" x14ac:dyDescent="0.25">
      <c r="A6" s="8" t="s">
        <v>2</v>
      </c>
      <c r="B6" s="33">
        <v>2010</v>
      </c>
      <c r="C6" s="33">
        <v>1911</v>
      </c>
      <c r="D6" s="33">
        <v>1870</v>
      </c>
      <c r="E6" s="31">
        <f t="shared" si="0"/>
        <v>-2.1454735740450027E-2</v>
      </c>
      <c r="F6" s="35">
        <f t="shared" si="1"/>
        <v>1829.8796441653585</v>
      </c>
    </row>
    <row r="7" spans="1:8" x14ac:dyDescent="0.25">
      <c r="A7" s="8" t="s">
        <v>112</v>
      </c>
      <c r="B7" s="33">
        <v>990</v>
      </c>
      <c r="C7" s="33">
        <v>934</v>
      </c>
      <c r="D7" s="33">
        <v>880</v>
      </c>
      <c r="E7" s="31">
        <f t="shared" si="0"/>
        <v>-5.7815845824411134E-2</v>
      </c>
      <c r="F7" s="35">
        <f t="shared" si="1"/>
        <v>829.12205567451815</v>
      </c>
    </row>
    <row r="8" spans="1:8" x14ac:dyDescent="0.25">
      <c r="A8" s="8" t="s">
        <v>0</v>
      </c>
      <c r="B8" s="33">
        <v>20160</v>
      </c>
      <c r="C8" s="33">
        <v>18989</v>
      </c>
      <c r="D8" s="33">
        <v>16898</v>
      </c>
      <c r="E8" s="32">
        <f t="shared" si="0"/>
        <v>-0.11011638316920322</v>
      </c>
      <c r="F8" s="36">
        <f t="shared" si="1"/>
        <v>15037.253357206804</v>
      </c>
    </row>
    <row r="9" spans="1:8" x14ac:dyDescent="0.25">
      <c r="A9" s="10" t="s">
        <v>4</v>
      </c>
      <c r="B9" s="34">
        <f>SUM(B4:B8)</f>
        <v>25380</v>
      </c>
      <c r="C9" s="34">
        <f t="shared" ref="C9:D9" si="2">SUM(C4:C8)</f>
        <v>24655</v>
      </c>
      <c r="D9" s="34">
        <f t="shared" si="2"/>
        <v>22750</v>
      </c>
    </row>
    <row r="11" spans="1:8" x14ac:dyDescent="0.25">
      <c r="A11" s="9"/>
      <c r="B11" s="9"/>
      <c r="C11" s="9"/>
      <c r="D11" s="9"/>
      <c r="E11" s="9"/>
      <c r="F11" s="9"/>
      <c r="G11" s="9"/>
      <c r="H11" s="9"/>
    </row>
    <row r="12" spans="1:8" x14ac:dyDescent="0.25">
      <c r="A12" s="9"/>
      <c r="B12" s="9"/>
      <c r="C12" s="9"/>
      <c r="D12" s="9"/>
      <c r="E12" s="9"/>
      <c r="F12" s="9"/>
      <c r="G12" s="9"/>
      <c r="H12" s="9"/>
    </row>
    <row r="13" spans="1:8" x14ac:dyDescent="0.25">
      <c r="A13" s="9"/>
      <c r="B13" s="9"/>
      <c r="C13" s="9"/>
      <c r="D13" s="9"/>
      <c r="E13" s="9"/>
      <c r="F13" s="9"/>
      <c r="G13" s="9"/>
      <c r="H13" s="9"/>
    </row>
    <row r="14" spans="1:8" x14ac:dyDescent="0.25">
      <c r="A14" s="9"/>
      <c r="B14" s="9"/>
      <c r="C14" s="9"/>
      <c r="D14" s="9"/>
      <c r="E14" s="9"/>
      <c r="F14" s="9"/>
      <c r="G14" s="9"/>
      <c r="H14" s="9"/>
    </row>
    <row r="15" spans="1:8" x14ac:dyDescent="0.25">
      <c r="A15" s="9"/>
      <c r="B15" s="9"/>
      <c r="C15" s="9"/>
      <c r="D15" s="9"/>
      <c r="E15" s="9"/>
      <c r="F15" s="9"/>
      <c r="G15" s="9"/>
      <c r="H15" s="9"/>
    </row>
    <row r="16" spans="1:8" x14ac:dyDescent="0.25">
      <c r="A16" s="9"/>
      <c r="B16" s="9"/>
      <c r="C16" s="9"/>
      <c r="D16" s="9"/>
      <c r="E16" s="9"/>
      <c r="F16" s="9"/>
      <c r="G16" s="9"/>
      <c r="H16" s="9"/>
    </row>
    <row r="17" spans="1:8" x14ac:dyDescent="0.25">
      <c r="A17" s="9"/>
      <c r="B17" s="9"/>
      <c r="C17" s="9"/>
      <c r="D17" s="9"/>
      <c r="E17" s="9"/>
      <c r="F17" s="9"/>
      <c r="G17" s="9"/>
      <c r="H17" s="9"/>
    </row>
    <row r="18" spans="1:8" x14ac:dyDescent="0.25">
      <c r="A18" s="9"/>
      <c r="B18" s="9"/>
      <c r="C18" s="9"/>
      <c r="D18" s="9"/>
      <c r="E18" s="9"/>
      <c r="F18" s="9"/>
      <c r="G18" s="9"/>
      <c r="H18" s="9"/>
    </row>
    <row r="19" spans="1:8" x14ac:dyDescent="0.25">
      <c r="A19" s="9"/>
      <c r="B19" s="9"/>
      <c r="C19" s="9"/>
      <c r="D19" s="9"/>
      <c r="E19" s="9"/>
      <c r="F19" s="9"/>
      <c r="G19" s="9"/>
      <c r="H19" s="9"/>
    </row>
    <row r="20" spans="1:8" x14ac:dyDescent="0.25">
      <c r="A20" s="9"/>
      <c r="B20" s="9"/>
      <c r="C20" s="9"/>
      <c r="D20" s="9"/>
      <c r="E20" s="9"/>
      <c r="F20" s="9"/>
      <c r="G20" s="9"/>
      <c r="H20" s="9"/>
    </row>
    <row r="21" spans="1:8" x14ac:dyDescent="0.25">
      <c r="A21" s="9"/>
      <c r="B21" s="9"/>
      <c r="C21" s="9"/>
      <c r="D21" s="9"/>
      <c r="E21" s="9"/>
      <c r="F21" s="9"/>
      <c r="G21" s="9"/>
      <c r="H21" s="9"/>
    </row>
    <row r="22" spans="1:8" x14ac:dyDescent="0.25">
      <c r="A22" s="9"/>
      <c r="B22" s="9"/>
      <c r="C22" s="9"/>
      <c r="D22" s="9"/>
      <c r="E22" s="9"/>
      <c r="F22" s="9"/>
      <c r="G22" s="9"/>
      <c r="H22" s="9"/>
    </row>
    <row r="23" spans="1:8" x14ac:dyDescent="0.25">
      <c r="A23" s="9"/>
      <c r="B23" s="9"/>
      <c r="C23" s="9"/>
      <c r="D23" s="9"/>
      <c r="E23" s="9"/>
      <c r="F23" s="9"/>
      <c r="G23" s="9"/>
      <c r="H23" s="9"/>
    </row>
    <row r="24" spans="1:8" x14ac:dyDescent="0.25">
      <c r="A24" s="9"/>
      <c r="B24" s="9"/>
      <c r="C24" s="9"/>
      <c r="D24" s="9"/>
      <c r="E24" s="9"/>
      <c r="F24" s="9"/>
      <c r="G24" s="9"/>
      <c r="H24" s="9"/>
    </row>
    <row r="25" spans="1:8" x14ac:dyDescent="0.25">
      <c r="A25" s="9"/>
      <c r="B25" s="9"/>
      <c r="C25" s="9"/>
      <c r="D25" s="9"/>
      <c r="E25" s="9"/>
      <c r="F25" s="9"/>
      <c r="G25" s="9"/>
      <c r="H25" s="9"/>
    </row>
    <row r="26" spans="1:8" x14ac:dyDescent="0.25">
      <c r="A26" s="9"/>
      <c r="B26" s="9"/>
      <c r="C26" s="9"/>
      <c r="D26" s="9"/>
      <c r="E26" s="9"/>
      <c r="F26" s="9"/>
      <c r="G26" s="9"/>
      <c r="H26" s="9"/>
    </row>
    <row r="27" spans="1:8" x14ac:dyDescent="0.25">
      <c r="A27" s="9"/>
      <c r="B27" s="9"/>
      <c r="C27" s="9"/>
      <c r="D27" s="9"/>
      <c r="E27" s="9"/>
      <c r="F27" s="9"/>
      <c r="G27" s="9"/>
      <c r="H27" s="9"/>
    </row>
    <row r="28" spans="1:8" x14ac:dyDescent="0.25">
      <c r="A28" s="9"/>
      <c r="B28" s="9"/>
      <c r="C28" s="9"/>
      <c r="D28" s="9"/>
      <c r="E28" s="9"/>
      <c r="F28" s="9"/>
      <c r="G28" s="9"/>
      <c r="H28" s="9"/>
    </row>
    <row r="29" spans="1:8" x14ac:dyDescent="0.25">
      <c r="A29" s="9"/>
      <c r="B29" s="9"/>
      <c r="C29" s="9"/>
      <c r="D29" s="9"/>
      <c r="E29" s="9"/>
      <c r="F29" s="9"/>
      <c r="G29" s="9"/>
      <c r="H29" s="9"/>
    </row>
    <row r="30" spans="1:8" x14ac:dyDescent="0.25">
      <c r="A30" s="9"/>
      <c r="B30" s="9"/>
      <c r="C30" s="9"/>
      <c r="D30" s="9"/>
      <c r="E30" s="9"/>
      <c r="F30" s="9"/>
      <c r="G30" s="9"/>
      <c r="H30" s="9"/>
    </row>
    <row r="31" spans="1:8" x14ac:dyDescent="0.25">
      <c r="A31" s="9"/>
      <c r="B31" s="9"/>
      <c r="C31" s="9"/>
      <c r="D31" s="9"/>
      <c r="E31" s="9"/>
      <c r="F31" s="9"/>
      <c r="G31" s="9"/>
      <c r="H31" s="9"/>
    </row>
    <row r="32" spans="1:8" x14ac:dyDescent="0.25">
      <c r="A32" s="11"/>
      <c r="B32" s="11"/>
      <c r="C32" s="11"/>
      <c r="D32" s="11"/>
      <c r="E32" s="11"/>
      <c r="F32" s="11"/>
      <c r="G32" s="11"/>
      <c r="H32" s="11"/>
    </row>
    <row r="33" spans="1:8" x14ac:dyDescent="0.25">
      <c r="A33" s="11"/>
      <c r="B33" s="11"/>
      <c r="C33" s="11"/>
      <c r="D33" s="11"/>
      <c r="E33" s="11"/>
      <c r="F33" s="11"/>
      <c r="G33" s="11"/>
      <c r="H33" s="11"/>
    </row>
    <row r="34" spans="1:8" x14ac:dyDescent="0.25">
      <c r="A34" s="11"/>
      <c r="B34" s="11"/>
      <c r="C34" s="11"/>
      <c r="D34" s="11"/>
      <c r="E34" s="11"/>
      <c r="F34" s="11"/>
      <c r="G34" s="11"/>
      <c r="H34" s="11"/>
    </row>
    <row r="35" spans="1:8" x14ac:dyDescent="0.25">
      <c r="A35" s="11"/>
      <c r="B35" s="11"/>
      <c r="C35" s="11"/>
      <c r="D35" s="11"/>
      <c r="E35" s="11"/>
      <c r="F35" s="11"/>
      <c r="G35" s="11"/>
      <c r="H35" s="11"/>
    </row>
    <row r="36" spans="1:8" x14ac:dyDescent="0.25">
      <c r="A36" s="11"/>
      <c r="B36" s="11"/>
      <c r="C36" s="11"/>
      <c r="D36" s="11"/>
      <c r="E36" s="11"/>
      <c r="F36" s="11"/>
      <c r="G36" s="11"/>
      <c r="H36" s="11"/>
    </row>
    <row r="37" spans="1:8" x14ac:dyDescent="0.25">
      <c r="A37" s="11"/>
      <c r="B37" s="11"/>
      <c r="C37" s="11"/>
      <c r="D37" s="11"/>
      <c r="E37" s="11"/>
      <c r="F37" s="11"/>
      <c r="G37" s="11"/>
      <c r="H37" s="1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Benutzerdaten</vt:lpstr>
      <vt:lpstr>Ausleihe</vt:lpstr>
      <vt:lpstr>Ausleihstatistik_Medien</vt:lpstr>
      <vt:lpstr>Benutzerdaten!Druckbereich</vt:lpstr>
      <vt:lpstr>Benutzerdaten!Drucktitel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2018-08-29T12:37:50Z</cp:lastPrinted>
  <dcterms:created xsi:type="dcterms:W3CDTF">2018-05-11T13:04:11Z</dcterms:created>
  <dcterms:modified xsi:type="dcterms:W3CDTF">2018-11-13T13:00:59Z</dcterms:modified>
</cp:coreProperties>
</file>