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ufmann\Desktop\E3_V08_19-03-14_QV2014_Kaufmann_Jirina\E3_V08_19-03-14_QV2014_Kaufmann_Jirina\QV-IKA-2014-E-Profil-Serie E3_04-06-14\E3-Musterloesungen\"/>
    </mc:Choice>
  </mc:AlternateContent>
  <bookViews>
    <workbookView xWindow="0" yWindow="0" windowWidth="28800" windowHeight="12435"/>
  </bookViews>
  <sheets>
    <sheet name="Ergebnisse" sheetId="1" r:id="rId1"/>
    <sheet name="Kursabrechnung" sheetId="5" r:id="rId2"/>
    <sheet name="Kursangebot" sheetId="6" r:id="rId3"/>
  </sheets>
  <definedNames>
    <definedName name="_xlnm.Print_Area" localSheetId="0">Ergebnisse!$A$1:$M$35</definedName>
  </definedNames>
  <calcPr calcId="152511"/>
</workbook>
</file>

<file path=xl/calcChain.xml><?xml version="1.0" encoding="utf-8"?>
<calcChain xmlns="http://schemas.openxmlformats.org/spreadsheetml/2006/main">
  <c r="L7" i="5" l="1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5" i="5"/>
  <c r="L6" i="5"/>
  <c r="L4" i="5"/>
  <c r="Q155" i="5" l="1"/>
  <c r="P127" i="5"/>
  <c r="Q127" i="5" s="1"/>
  <c r="O5" i="5"/>
  <c r="P5" i="5" s="1"/>
  <c r="Q5" i="5" s="1"/>
  <c r="O6" i="5"/>
  <c r="P6" i="5" s="1"/>
  <c r="Q6" i="5" s="1"/>
  <c r="O7" i="5"/>
  <c r="P7" i="5" s="1"/>
  <c r="Q7" i="5" s="1"/>
  <c r="O8" i="5"/>
  <c r="P8" i="5" s="1"/>
  <c r="Q8" i="5" s="1"/>
  <c r="O9" i="5"/>
  <c r="P9" i="5" s="1"/>
  <c r="Q9" i="5" s="1"/>
  <c r="O10" i="5"/>
  <c r="P10" i="5" s="1"/>
  <c r="Q10" i="5" s="1"/>
  <c r="O11" i="5"/>
  <c r="P11" i="5" s="1"/>
  <c r="Q11" i="5" s="1"/>
  <c r="O12" i="5"/>
  <c r="P12" i="5" s="1"/>
  <c r="Q12" i="5" s="1"/>
  <c r="O13" i="5"/>
  <c r="P13" i="5" s="1"/>
  <c r="Q13" i="5" s="1"/>
  <c r="O14" i="5"/>
  <c r="P14" i="5" s="1"/>
  <c r="Q14" i="5" s="1"/>
  <c r="O15" i="5"/>
  <c r="P15" i="5" s="1"/>
  <c r="Q15" i="5" s="1"/>
  <c r="O16" i="5"/>
  <c r="P16" i="5" s="1"/>
  <c r="Q16" i="5" s="1"/>
  <c r="O17" i="5"/>
  <c r="P17" i="5" s="1"/>
  <c r="Q17" i="5" s="1"/>
  <c r="O18" i="5"/>
  <c r="P18" i="5" s="1"/>
  <c r="Q18" i="5" s="1"/>
  <c r="O19" i="5"/>
  <c r="P19" i="5" s="1"/>
  <c r="Q19" i="5" s="1"/>
  <c r="O20" i="5"/>
  <c r="P20" i="5" s="1"/>
  <c r="Q20" i="5" s="1"/>
  <c r="O21" i="5"/>
  <c r="P21" i="5" s="1"/>
  <c r="Q21" i="5" s="1"/>
  <c r="O22" i="5"/>
  <c r="P22" i="5" s="1"/>
  <c r="Q22" i="5" s="1"/>
  <c r="O23" i="5"/>
  <c r="P23" i="5" s="1"/>
  <c r="Q23" i="5" s="1"/>
  <c r="O24" i="5"/>
  <c r="P24" i="5" s="1"/>
  <c r="Q24" i="5" s="1"/>
  <c r="O25" i="5"/>
  <c r="P25" i="5" s="1"/>
  <c r="Q25" i="5" s="1"/>
  <c r="O26" i="5"/>
  <c r="P26" i="5" s="1"/>
  <c r="Q26" i="5" s="1"/>
  <c r="O27" i="5"/>
  <c r="P27" i="5" s="1"/>
  <c r="Q27" i="5" s="1"/>
  <c r="O28" i="5"/>
  <c r="P28" i="5" s="1"/>
  <c r="Q28" i="5" s="1"/>
  <c r="O29" i="5"/>
  <c r="P29" i="5" s="1"/>
  <c r="Q29" i="5" s="1"/>
  <c r="O30" i="5"/>
  <c r="P30" i="5" s="1"/>
  <c r="Q30" i="5" s="1"/>
  <c r="O31" i="5"/>
  <c r="P31" i="5" s="1"/>
  <c r="Q31" i="5" s="1"/>
  <c r="O32" i="5"/>
  <c r="P32" i="5" s="1"/>
  <c r="Q32" i="5" s="1"/>
  <c r="O33" i="5"/>
  <c r="P33" i="5" s="1"/>
  <c r="Q33" i="5" s="1"/>
  <c r="O34" i="5"/>
  <c r="P34" i="5" s="1"/>
  <c r="Q34" i="5" s="1"/>
  <c r="O35" i="5"/>
  <c r="P35" i="5" s="1"/>
  <c r="Q35" i="5" s="1"/>
  <c r="O36" i="5"/>
  <c r="P36" i="5" s="1"/>
  <c r="Q36" i="5" s="1"/>
  <c r="O37" i="5"/>
  <c r="P37" i="5" s="1"/>
  <c r="Q37" i="5" s="1"/>
  <c r="O38" i="5"/>
  <c r="P38" i="5" s="1"/>
  <c r="Q38" i="5" s="1"/>
  <c r="O39" i="5"/>
  <c r="P39" i="5" s="1"/>
  <c r="Q39" i="5" s="1"/>
  <c r="O40" i="5"/>
  <c r="P40" i="5" s="1"/>
  <c r="Q40" i="5" s="1"/>
  <c r="O41" i="5"/>
  <c r="P41" i="5" s="1"/>
  <c r="Q41" i="5" s="1"/>
  <c r="O42" i="5"/>
  <c r="P42" i="5" s="1"/>
  <c r="Q42" i="5" s="1"/>
  <c r="O43" i="5"/>
  <c r="P43" i="5" s="1"/>
  <c r="Q43" i="5" s="1"/>
  <c r="O44" i="5"/>
  <c r="P44" i="5" s="1"/>
  <c r="Q44" i="5" s="1"/>
  <c r="O45" i="5"/>
  <c r="P45" i="5" s="1"/>
  <c r="Q45" i="5" s="1"/>
  <c r="O46" i="5"/>
  <c r="P46" i="5" s="1"/>
  <c r="Q46" i="5" s="1"/>
  <c r="O47" i="5"/>
  <c r="P47" i="5" s="1"/>
  <c r="Q47" i="5" s="1"/>
  <c r="O48" i="5"/>
  <c r="P48" i="5" s="1"/>
  <c r="Q48" i="5" s="1"/>
  <c r="O49" i="5"/>
  <c r="P49" i="5" s="1"/>
  <c r="Q49" i="5" s="1"/>
  <c r="O50" i="5"/>
  <c r="P50" i="5" s="1"/>
  <c r="Q50" i="5" s="1"/>
  <c r="O51" i="5"/>
  <c r="P51" i="5" s="1"/>
  <c r="Q51" i="5" s="1"/>
  <c r="O52" i="5"/>
  <c r="P52" i="5" s="1"/>
  <c r="Q52" i="5" s="1"/>
  <c r="O53" i="5"/>
  <c r="P53" i="5" s="1"/>
  <c r="Q53" i="5" s="1"/>
  <c r="O54" i="5"/>
  <c r="P54" i="5" s="1"/>
  <c r="Q54" i="5" s="1"/>
  <c r="O55" i="5"/>
  <c r="P55" i="5" s="1"/>
  <c r="Q55" i="5" s="1"/>
  <c r="O56" i="5"/>
  <c r="P56" i="5" s="1"/>
  <c r="Q56" i="5" s="1"/>
  <c r="O57" i="5"/>
  <c r="P57" i="5" s="1"/>
  <c r="Q57" i="5" s="1"/>
  <c r="O58" i="5"/>
  <c r="P58" i="5" s="1"/>
  <c r="Q58" i="5" s="1"/>
  <c r="O59" i="5"/>
  <c r="P59" i="5" s="1"/>
  <c r="Q59" i="5" s="1"/>
  <c r="O60" i="5"/>
  <c r="P60" i="5" s="1"/>
  <c r="Q60" i="5" s="1"/>
  <c r="O61" i="5"/>
  <c r="P61" i="5" s="1"/>
  <c r="Q61" i="5" s="1"/>
  <c r="O62" i="5"/>
  <c r="P62" i="5" s="1"/>
  <c r="Q62" i="5" s="1"/>
  <c r="O63" i="5"/>
  <c r="P63" i="5" s="1"/>
  <c r="Q63" i="5" s="1"/>
  <c r="O64" i="5"/>
  <c r="P64" i="5" s="1"/>
  <c r="Q64" i="5" s="1"/>
  <c r="O65" i="5"/>
  <c r="P65" i="5" s="1"/>
  <c r="Q65" i="5" s="1"/>
  <c r="O66" i="5"/>
  <c r="P66" i="5" s="1"/>
  <c r="Q66" i="5" s="1"/>
  <c r="O67" i="5"/>
  <c r="P67" i="5" s="1"/>
  <c r="Q67" i="5" s="1"/>
  <c r="O68" i="5"/>
  <c r="P68" i="5" s="1"/>
  <c r="Q68" i="5" s="1"/>
  <c r="O69" i="5"/>
  <c r="P69" i="5" s="1"/>
  <c r="Q69" i="5" s="1"/>
  <c r="O70" i="5"/>
  <c r="P70" i="5" s="1"/>
  <c r="Q70" i="5" s="1"/>
  <c r="O71" i="5"/>
  <c r="P71" i="5" s="1"/>
  <c r="Q71" i="5" s="1"/>
  <c r="O72" i="5"/>
  <c r="P72" i="5" s="1"/>
  <c r="Q72" i="5" s="1"/>
  <c r="O73" i="5"/>
  <c r="P73" i="5" s="1"/>
  <c r="Q73" i="5" s="1"/>
  <c r="O74" i="5"/>
  <c r="P74" i="5" s="1"/>
  <c r="Q74" i="5" s="1"/>
  <c r="O75" i="5"/>
  <c r="P75" i="5" s="1"/>
  <c r="Q75" i="5" s="1"/>
  <c r="O76" i="5"/>
  <c r="P76" i="5" s="1"/>
  <c r="Q76" i="5" s="1"/>
  <c r="O77" i="5"/>
  <c r="P77" i="5" s="1"/>
  <c r="Q77" i="5" s="1"/>
  <c r="O78" i="5"/>
  <c r="P78" i="5" s="1"/>
  <c r="Q78" i="5" s="1"/>
  <c r="O79" i="5"/>
  <c r="P79" i="5" s="1"/>
  <c r="Q79" i="5" s="1"/>
  <c r="O80" i="5"/>
  <c r="P80" i="5" s="1"/>
  <c r="Q80" i="5" s="1"/>
  <c r="O81" i="5"/>
  <c r="P81" i="5" s="1"/>
  <c r="Q81" i="5" s="1"/>
  <c r="O82" i="5"/>
  <c r="P82" i="5" s="1"/>
  <c r="Q82" i="5" s="1"/>
  <c r="O83" i="5"/>
  <c r="P83" i="5" s="1"/>
  <c r="Q83" i="5" s="1"/>
  <c r="O84" i="5"/>
  <c r="P84" i="5" s="1"/>
  <c r="Q84" i="5" s="1"/>
  <c r="O85" i="5"/>
  <c r="P85" i="5" s="1"/>
  <c r="Q85" i="5" s="1"/>
  <c r="O86" i="5"/>
  <c r="P86" i="5" s="1"/>
  <c r="Q86" i="5" s="1"/>
  <c r="O87" i="5"/>
  <c r="P87" i="5" s="1"/>
  <c r="Q87" i="5" s="1"/>
  <c r="O88" i="5"/>
  <c r="P88" i="5" s="1"/>
  <c r="Q88" i="5" s="1"/>
  <c r="O89" i="5"/>
  <c r="P89" i="5" s="1"/>
  <c r="Q89" i="5" s="1"/>
  <c r="O90" i="5"/>
  <c r="P90" i="5" s="1"/>
  <c r="Q90" i="5" s="1"/>
  <c r="O91" i="5"/>
  <c r="P91" i="5" s="1"/>
  <c r="Q91" i="5" s="1"/>
  <c r="O92" i="5"/>
  <c r="P92" i="5" s="1"/>
  <c r="Q92" i="5" s="1"/>
  <c r="O93" i="5"/>
  <c r="P93" i="5" s="1"/>
  <c r="Q93" i="5" s="1"/>
  <c r="O94" i="5"/>
  <c r="P94" i="5" s="1"/>
  <c r="Q94" i="5" s="1"/>
  <c r="O95" i="5"/>
  <c r="P95" i="5" s="1"/>
  <c r="Q95" i="5" s="1"/>
  <c r="O96" i="5"/>
  <c r="P96" i="5" s="1"/>
  <c r="Q96" i="5" s="1"/>
  <c r="O97" i="5"/>
  <c r="P97" i="5" s="1"/>
  <c r="Q97" i="5" s="1"/>
  <c r="O98" i="5"/>
  <c r="P98" i="5" s="1"/>
  <c r="Q98" i="5" s="1"/>
  <c r="O99" i="5"/>
  <c r="P99" i="5" s="1"/>
  <c r="Q99" i="5" s="1"/>
  <c r="O100" i="5"/>
  <c r="P100" i="5" s="1"/>
  <c r="Q100" i="5" s="1"/>
  <c r="O101" i="5"/>
  <c r="P101" i="5" s="1"/>
  <c r="Q101" i="5" s="1"/>
  <c r="O102" i="5"/>
  <c r="P102" i="5" s="1"/>
  <c r="Q102" i="5" s="1"/>
  <c r="O103" i="5"/>
  <c r="P103" i="5" s="1"/>
  <c r="Q103" i="5" s="1"/>
  <c r="O104" i="5"/>
  <c r="P104" i="5" s="1"/>
  <c r="Q104" i="5" s="1"/>
  <c r="O105" i="5"/>
  <c r="P105" i="5" s="1"/>
  <c r="Q105" i="5" s="1"/>
  <c r="O106" i="5"/>
  <c r="P106" i="5" s="1"/>
  <c r="Q106" i="5" s="1"/>
  <c r="O107" i="5"/>
  <c r="P107" i="5" s="1"/>
  <c r="Q107" i="5" s="1"/>
  <c r="O108" i="5"/>
  <c r="P108" i="5" s="1"/>
  <c r="Q108" i="5" s="1"/>
  <c r="O109" i="5"/>
  <c r="P109" i="5" s="1"/>
  <c r="Q109" i="5" s="1"/>
  <c r="O110" i="5"/>
  <c r="P110" i="5" s="1"/>
  <c r="Q110" i="5" s="1"/>
  <c r="O111" i="5"/>
  <c r="P111" i="5" s="1"/>
  <c r="Q111" i="5" s="1"/>
  <c r="O112" i="5"/>
  <c r="P112" i="5" s="1"/>
  <c r="Q112" i="5" s="1"/>
  <c r="O113" i="5"/>
  <c r="P113" i="5" s="1"/>
  <c r="Q113" i="5" s="1"/>
  <c r="O114" i="5"/>
  <c r="P114" i="5" s="1"/>
  <c r="Q114" i="5" s="1"/>
  <c r="O115" i="5"/>
  <c r="P115" i="5" s="1"/>
  <c r="Q115" i="5" s="1"/>
  <c r="O116" i="5"/>
  <c r="P116" i="5" s="1"/>
  <c r="Q116" i="5" s="1"/>
  <c r="O117" i="5"/>
  <c r="P117" i="5" s="1"/>
  <c r="Q117" i="5" s="1"/>
  <c r="O118" i="5"/>
  <c r="P118" i="5" s="1"/>
  <c r="Q118" i="5" s="1"/>
  <c r="O119" i="5"/>
  <c r="P119" i="5" s="1"/>
  <c r="Q119" i="5" s="1"/>
  <c r="O120" i="5"/>
  <c r="P120" i="5" s="1"/>
  <c r="Q120" i="5" s="1"/>
  <c r="O121" i="5"/>
  <c r="P121" i="5" s="1"/>
  <c r="Q121" i="5" s="1"/>
  <c r="O122" i="5"/>
  <c r="P122" i="5" s="1"/>
  <c r="Q122" i="5" s="1"/>
  <c r="O123" i="5"/>
  <c r="P123" i="5" s="1"/>
  <c r="Q123" i="5" s="1"/>
  <c r="O124" i="5"/>
  <c r="P124" i="5" s="1"/>
  <c r="Q124" i="5" s="1"/>
  <c r="O125" i="5"/>
  <c r="P125" i="5" s="1"/>
  <c r="Q125" i="5" s="1"/>
  <c r="O126" i="5"/>
  <c r="P126" i="5" s="1"/>
  <c r="Q126" i="5" s="1"/>
  <c r="O127" i="5"/>
  <c r="O128" i="5"/>
  <c r="P128" i="5" s="1"/>
  <c r="Q128" i="5" s="1"/>
  <c r="O129" i="5"/>
  <c r="P129" i="5" s="1"/>
  <c r="Q129" i="5" s="1"/>
  <c r="O130" i="5"/>
  <c r="P130" i="5" s="1"/>
  <c r="Q130" i="5" s="1"/>
  <c r="O131" i="5"/>
  <c r="P131" i="5" s="1"/>
  <c r="Q131" i="5" s="1"/>
  <c r="O132" i="5"/>
  <c r="P132" i="5" s="1"/>
  <c r="Q132" i="5" s="1"/>
  <c r="O133" i="5"/>
  <c r="P133" i="5" s="1"/>
  <c r="Q133" i="5" s="1"/>
  <c r="O134" i="5"/>
  <c r="P134" i="5" s="1"/>
  <c r="Q134" i="5" s="1"/>
  <c r="O135" i="5"/>
  <c r="P135" i="5" s="1"/>
  <c r="Q135" i="5" s="1"/>
  <c r="O136" i="5"/>
  <c r="P136" i="5" s="1"/>
  <c r="Q136" i="5" s="1"/>
  <c r="O137" i="5"/>
  <c r="P137" i="5" s="1"/>
  <c r="Q137" i="5" s="1"/>
  <c r="O138" i="5"/>
  <c r="P138" i="5" s="1"/>
  <c r="Q138" i="5" s="1"/>
  <c r="O139" i="5"/>
  <c r="P139" i="5" s="1"/>
  <c r="Q139" i="5" s="1"/>
  <c r="O140" i="5"/>
  <c r="P140" i="5" s="1"/>
  <c r="Q140" i="5" s="1"/>
  <c r="O141" i="5"/>
  <c r="P141" i="5" s="1"/>
  <c r="Q141" i="5" s="1"/>
  <c r="O142" i="5"/>
  <c r="P142" i="5" s="1"/>
  <c r="Q142" i="5" s="1"/>
  <c r="O143" i="5"/>
  <c r="P143" i="5" s="1"/>
  <c r="Q143" i="5" s="1"/>
  <c r="O144" i="5"/>
  <c r="P144" i="5" s="1"/>
  <c r="Q144" i="5" s="1"/>
  <c r="O145" i="5"/>
  <c r="P145" i="5" s="1"/>
  <c r="Q145" i="5" s="1"/>
  <c r="O146" i="5"/>
  <c r="P146" i="5" s="1"/>
  <c r="Q146" i="5" s="1"/>
  <c r="O147" i="5"/>
  <c r="P147" i="5" s="1"/>
  <c r="Q147" i="5" s="1"/>
  <c r="O148" i="5"/>
  <c r="P148" i="5" s="1"/>
  <c r="Q148" i="5" s="1"/>
  <c r="O149" i="5"/>
  <c r="P149" i="5" s="1"/>
  <c r="Q149" i="5" s="1"/>
  <c r="O150" i="5"/>
  <c r="P150" i="5" s="1"/>
  <c r="Q150" i="5" s="1"/>
  <c r="O151" i="5"/>
  <c r="P151" i="5" s="1"/>
  <c r="Q151" i="5" s="1"/>
  <c r="O152" i="5"/>
  <c r="P152" i="5" s="1"/>
  <c r="Q152" i="5" s="1"/>
  <c r="O153" i="5"/>
  <c r="P153" i="5" s="1"/>
  <c r="Q153" i="5" s="1"/>
  <c r="O154" i="5"/>
  <c r="P154" i="5" s="1"/>
  <c r="Q154" i="5" s="1"/>
  <c r="O155" i="5"/>
  <c r="P155" i="5" s="1"/>
  <c r="O156" i="5"/>
  <c r="P156" i="5" s="1"/>
  <c r="Q156" i="5" s="1"/>
  <c r="O157" i="5"/>
  <c r="P157" i="5" s="1"/>
  <c r="Q157" i="5" s="1"/>
  <c r="O4" i="5"/>
  <c r="P4" i="5" s="1"/>
  <c r="Q4" i="5" s="1"/>
  <c r="D35" i="1"/>
  <c r="C35" i="1"/>
  <c r="C33" i="1"/>
  <c r="C34" i="1"/>
  <c r="D34" i="1"/>
  <c r="D33" i="1"/>
  <c r="D32" i="1"/>
  <c r="C32" i="1"/>
  <c r="B160" i="5" l="1"/>
  <c r="B161" i="5" s="1"/>
</calcChain>
</file>

<file path=xl/sharedStrings.xml><?xml version="1.0" encoding="utf-8"?>
<sst xmlns="http://schemas.openxmlformats.org/spreadsheetml/2006/main" count="1155" uniqueCount="517">
  <si>
    <t>Wann</t>
  </si>
  <si>
    <t>CH</t>
  </si>
  <si>
    <t>Marketingfachleute eidg. FA</t>
  </si>
  <si>
    <t>Fachleute Finanz./RW</t>
  </si>
  <si>
    <t>Experte RW/Controlling</t>
  </si>
  <si>
    <t>Kommunikationsplaner/in eidg. FA</t>
  </si>
  <si>
    <t>Sozialversicherungen edupool.ch</t>
  </si>
  <si>
    <t>Finanzberater/in IAF</t>
  </si>
  <si>
    <t>Finanzplaner/in eidg. FA</t>
  </si>
  <si>
    <t>Sachbearbeiter/in Tourismus</t>
  </si>
  <si>
    <t>Verkaufsfachleute eidg. FA</t>
  </si>
  <si>
    <t>PR-Fachleute eidg. FA</t>
  </si>
  <si>
    <t>Eidg. dipl. Verkaufleiter/in</t>
  </si>
  <si>
    <t>Technische Kaufleute eidg. FA</t>
  </si>
  <si>
    <t>Treuhänder eidg. FA</t>
  </si>
  <si>
    <t>Detailhandelsspezialist/in eidg. FA</t>
  </si>
  <si>
    <t>HR-Fachleute eidg. FA</t>
  </si>
  <si>
    <t>Sachbearbeiter/in Treuhand</t>
  </si>
  <si>
    <t>Dipl. Finanzberater/in IAF</t>
  </si>
  <si>
    <t>Direktionsassistentinnen eidg. FA</t>
  </si>
  <si>
    <t>Prüfungsergebnisse im Vergleich</t>
  </si>
  <si>
    <t>KVLU</t>
  </si>
  <si>
    <t>Anzahl offener Ergebnisse</t>
  </si>
  <si>
    <t>Schlechtestes Ergebnis</t>
  </si>
  <si>
    <t>Bestes Ergebnis</t>
  </si>
  <si>
    <t>Kursabrechnung</t>
  </si>
  <si>
    <t>Mitglieder-Rabatt</t>
  </si>
  <si>
    <t>Rechnungsdatum</t>
  </si>
  <si>
    <t>Rechungs-Nr.</t>
  </si>
  <si>
    <t>Anrede</t>
  </si>
  <si>
    <t>Nachname</t>
  </si>
  <si>
    <t>Vorname</t>
  </si>
  <si>
    <t>Strasse/Nr.</t>
  </si>
  <si>
    <t>PLZ</t>
  </si>
  <si>
    <t>Ort</t>
  </si>
  <si>
    <t>Geburtstag</t>
  </si>
  <si>
    <t>Kurs-ID</t>
  </si>
  <si>
    <t>Kurskosten</t>
  </si>
  <si>
    <t>Rabatt in CHF</t>
  </si>
  <si>
    <t>Rechnungs-
betrag</t>
  </si>
  <si>
    <t>Herr</t>
  </si>
  <si>
    <t>ja</t>
  </si>
  <si>
    <t>Bütler</t>
  </si>
  <si>
    <t>Albert</t>
  </si>
  <si>
    <t>Rathausstrasse 23</t>
  </si>
  <si>
    <t>Luzern</t>
  </si>
  <si>
    <t>Gloor</t>
  </si>
  <si>
    <t>Alex</t>
  </si>
  <si>
    <t>Sagenmatte 4</t>
  </si>
  <si>
    <t>Horw</t>
  </si>
  <si>
    <t>Frau</t>
  </si>
  <si>
    <t>Hess</t>
  </si>
  <si>
    <t>Alexandra</t>
  </si>
  <si>
    <t>Feld 3</t>
  </si>
  <si>
    <t>Kriens</t>
  </si>
  <si>
    <t>Meyer</t>
  </si>
  <si>
    <t>Alfons</t>
  </si>
  <si>
    <t>Zürcherstrasse 34</t>
  </si>
  <si>
    <t>Jäger</t>
  </si>
  <si>
    <t>Andrea</t>
  </si>
  <si>
    <t>Postplatz 4</t>
  </si>
  <si>
    <t>Wälti</t>
  </si>
  <si>
    <t>Wiesendangerstrasse</t>
  </si>
  <si>
    <t>Schmid</t>
  </si>
  <si>
    <t>Müller</t>
  </si>
  <si>
    <t>Bahnhofstrasse 12</t>
  </si>
  <si>
    <t>Lenherr</t>
  </si>
  <si>
    <t>Anna</t>
  </si>
  <si>
    <t>Turnenhof</t>
  </si>
  <si>
    <t>Emmenbrücke</t>
  </si>
  <si>
    <t>Bolliger</t>
  </si>
  <si>
    <t>Rast</t>
  </si>
  <si>
    <t>Balmstrasse 4</t>
  </si>
  <si>
    <t>Blättler</t>
  </si>
  <si>
    <t>Annemarie</t>
  </si>
  <si>
    <t>Sempacherstrasse 7</t>
  </si>
  <si>
    <t>Zug</t>
  </si>
  <si>
    <t>Engel</t>
  </si>
  <si>
    <t>Anne-Marie</t>
  </si>
  <si>
    <t>Pilatusstrasse 9</t>
  </si>
  <si>
    <t>Anton</t>
  </si>
  <si>
    <t>Mayer</t>
  </si>
  <si>
    <t>von Holzen</t>
  </si>
  <si>
    <t>Kraftstrasse 44</t>
  </si>
  <si>
    <t>Caduff</t>
  </si>
  <si>
    <t>Lindenstrasse 3</t>
  </si>
  <si>
    <t>Antonio</t>
  </si>
  <si>
    <t>Vogel</t>
  </si>
  <si>
    <t>Neuwegstrasse 3</t>
  </si>
  <si>
    <t>Weger</t>
  </si>
  <si>
    <t>Arnold</t>
  </si>
  <si>
    <t>Zürichstrasse 57</t>
  </si>
  <si>
    <t>Triengen</t>
  </si>
  <si>
    <t>Beat</t>
  </si>
  <si>
    <t>Studer</t>
  </si>
  <si>
    <t>Tannen</t>
  </si>
  <si>
    <t>Freiestrasse 7</t>
  </si>
  <si>
    <t>Littau</t>
  </si>
  <si>
    <t>Sprörri</t>
  </si>
  <si>
    <t>Beda</t>
  </si>
  <si>
    <t>Zelglistrasse 198</t>
  </si>
  <si>
    <t>Hodel</t>
  </si>
  <si>
    <t>Berta</t>
  </si>
  <si>
    <t>Sonnenrain 10</t>
  </si>
  <si>
    <t>Meggen</t>
  </si>
  <si>
    <t>Bruno</t>
  </si>
  <si>
    <t>Singer</t>
  </si>
  <si>
    <t>Zinzikerweg 10</t>
  </si>
  <si>
    <t>Brunner</t>
  </si>
  <si>
    <t>Kaiserweg 8</t>
  </si>
  <si>
    <t>Bachmann</t>
  </si>
  <si>
    <t>Amrein</t>
  </si>
  <si>
    <t>Carl</t>
  </si>
  <si>
    <t>Oberfeld 2</t>
  </si>
  <si>
    <t>Küchler</t>
  </si>
  <si>
    <t>Christian</t>
  </si>
  <si>
    <t>Sandgruebestrasse 1</t>
  </si>
  <si>
    <t>Dagmersellen</t>
  </si>
  <si>
    <t>Meier</t>
  </si>
  <si>
    <t>Christina</t>
  </si>
  <si>
    <t>Bergstrasse 33</t>
  </si>
  <si>
    <t>Christine</t>
  </si>
  <si>
    <t>Allemann</t>
  </si>
  <si>
    <t>Luzernerstrasse 94</t>
  </si>
  <si>
    <t>Christoph</t>
  </si>
  <si>
    <t>Bahnhofstrasse 7</t>
  </si>
  <si>
    <t>Claudia</t>
  </si>
  <si>
    <t>Rufer</t>
  </si>
  <si>
    <t>Stadthausstrasse 44</t>
  </si>
  <si>
    <t>Dahinden</t>
  </si>
  <si>
    <t>Frey</t>
  </si>
  <si>
    <t>Lauber</t>
  </si>
  <si>
    <t>Daniela</t>
  </si>
  <si>
    <t>Vonwil</t>
  </si>
  <si>
    <t>Feldheim</t>
  </si>
  <si>
    <t>Doris</t>
  </si>
  <si>
    <t>Unterfeld 13</t>
  </si>
  <si>
    <t>Furrer</t>
  </si>
  <si>
    <t>Ineichen</t>
  </si>
  <si>
    <t>Edi</t>
  </si>
  <si>
    <t>Grassweg 50</t>
  </si>
  <si>
    <t>Roos</t>
  </si>
  <si>
    <t>Elena</t>
  </si>
  <si>
    <t>Weidtobelweg 8</t>
  </si>
  <si>
    <t>Elisabeth</t>
  </si>
  <si>
    <t>Ulmann</t>
  </si>
  <si>
    <t>Schönheim</t>
  </si>
  <si>
    <t>Sursee</t>
  </si>
  <si>
    <t>Erich</t>
  </si>
  <si>
    <t>Wey</t>
  </si>
  <si>
    <t>Baumschulweg 3</t>
  </si>
  <si>
    <t>Affentranger</t>
  </si>
  <si>
    <t>Ernst</t>
  </si>
  <si>
    <t>Aamättli 1</t>
  </si>
  <si>
    <t>Alpnach Dorf</t>
  </si>
  <si>
    <t>Zimmermann</t>
  </si>
  <si>
    <t>Erwin</t>
  </si>
  <si>
    <t>von Ah</t>
  </si>
  <si>
    <t>Wysserlen 1</t>
  </si>
  <si>
    <t>Immensee</t>
  </si>
  <si>
    <t>Eva</t>
  </si>
  <si>
    <t>Schwegler</t>
  </si>
  <si>
    <t>Schwändi</t>
  </si>
  <si>
    <t>Eva-Maria</t>
  </si>
  <si>
    <t>Sihlbruggstrasse 10</t>
  </si>
  <si>
    <t>Stans</t>
  </si>
  <si>
    <t>Eveline</t>
  </si>
  <si>
    <t>Sennweidstrasse 35</t>
  </si>
  <si>
    <t>Altdorf</t>
  </si>
  <si>
    <t>Franz</t>
  </si>
  <si>
    <t>Moos</t>
  </si>
  <si>
    <t>Haldenweg 23</t>
  </si>
  <si>
    <t>Schüpfer</t>
  </si>
  <si>
    <t>Rigirain 6</t>
  </si>
  <si>
    <t>Oetterli</t>
  </si>
  <si>
    <t>Franziska</t>
  </si>
  <si>
    <t>Staffelstrasse 12</t>
  </si>
  <si>
    <t>Möller</t>
  </si>
  <si>
    <t>Sihlbruggstrasse 15a</t>
  </si>
  <si>
    <t>Cham</t>
  </si>
  <si>
    <t>Fredy</t>
  </si>
  <si>
    <t>Isenschmid</t>
  </si>
  <si>
    <t>Hofmattweg 28</t>
  </si>
  <si>
    <t>Neuenschwander</t>
  </si>
  <si>
    <t>Fritz</t>
  </si>
  <si>
    <t>Spielplatzring 2</t>
  </si>
  <si>
    <t>Reussbühl</t>
  </si>
  <si>
    <t>Schneebeli</t>
  </si>
  <si>
    <t>Gabriela</t>
  </si>
  <si>
    <t>Seemattstrasse 4</t>
  </si>
  <si>
    <t>Werner</t>
  </si>
  <si>
    <t>Georg</t>
  </si>
  <si>
    <t>Hergiswilerstrasse 5</t>
  </si>
  <si>
    <t>Nussbaumer</t>
  </si>
  <si>
    <t>Ledermann</t>
  </si>
  <si>
    <t>Gerda</t>
  </si>
  <si>
    <t>Schufelistrasse 6a</t>
  </si>
  <si>
    <t>Ebikon</t>
  </si>
  <si>
    <t>Gerhard</t>
  </si>
  <si>
    <t>Ackermann</t>
  </si>
  <si>
    <t>Aargauerstrasse 5</t>
  </si>
  <si>
    <t>Gertrud</t>
  </si>
  <si>
    <t>Untermüli 11</t>
  </si>
  <si>
    <t>Lustenberger</t>
  </si>
  <si>
    <t>Hannah</t>
  </si>
  <si>
    <t>Schulstrasse 16</t>
  </si>
  <si>
    <t>Oehen</t>
  </si>
  <si>
    <t>Hanni</t>
  </si>
  <si>
    <t>Haldenweg 2</t>
  </si>
  <si>
    <t>Hans</t>
  </si>
  <si>
    <t>Peter</t>
  </si>
  <si>
    <t>Villiger</t>
  </si>
  <si>
    <t>Linenweg 3</t>
  </si>
  <si>
    <t>Bircher</t>
  </si>
  <si>
    <t>Heidi</t>
  </si>
  <si>
    <t>Ahornstrasse 12</t>
  </si>
  <si>
    <t>Fischer</t>
  </si>
  <si>
    <t>Kiener</t>
  </si>
  <si>
    <t xml:space="preserve">Heinz </t>
  </si>
  <si>
    <t>Sonnenhalde 16</t>
  </si>
  <si>
    <t>von Schumacher</t>
  </si>
  <si>
    <t>Helene</t>
  </si>
  <si>
    <t>Zugerstrasse 13</t>
  </si>
  <si>
    <t>Sempach-Station</t>
  </si>
  <si>
    <t>Herbert</t>
  </si>
  <si>
    <t>Lamprecht</t>
  </si>
  <si>
    <t>Schwarzenbergstrasse 34</t>
  </si>
  <si>
    <t>Roth</t>
  </si>
  <si>
    <t>Hilda</t>
  </si>
  <si>
    <t>Rigiweg</t>
  </si>
  <si>
    <t>Décorvet</t>
  </si>
  <si>
    <t>Irma</t>
  </si>
  <si>
    <t>Bahnhofstrasse 13</t>
  </si>
  <si>
    <t>Lampart</t>
  </si>
  <si>
    <t>Isidor</t>
  </si>
  <si>
    <t>Schachenstrasse 2</t>
  </si>
  <si>
    <t>Misteli</t>
  </si>
  <si>
    <t>Ivo</t>
  </si>
  <si>
    <t>Haldenstrasse 23</t>
  </si>
  <si>
    <t>Lussy</t>
  </si>
  <si>
    <t>Jakob</t>
  </si>
  <si>
    <t>Hofweid 13</t>
  </si>
  <si>
    <t>Jessica</t>
  </si>
  <si>
    <t>St. Karlistrasse 71</t>
  </si>
  <si>
    <t>Arth</t>
  </si>
  <si>
    <t>Krieger</t>
  </si>
  <si>
    <t>Jochen</t>
  </si>
  <si>
    <t>Baumallee 100</t>
  </si>
  <si>
    <t>Kessler</t>
  </si>
  <si>
    <t>Jörg</t>
  </si>
  <si>
    <t>Buzibachstrasse 11</t>
  </si>
  <si>
    <t>Marfurt</t>
  </si>
  <si>
    <t>Josef</t>
  </si>
  <si>
    <t>Baumweg 567</t>
  </si>
  <si>
    <t>Mehr</t>
  </si>
  <si>
    <t>Blumenhof 987</t>
  </si>
  <si>
    <t>Jutz</t>
  </si>
  <si>
    <t>Buchenrain 85</t>
  </si>
  <si>
    <t>Hofstetter</t>
  </si>
  <si>
    <t>Im Hof 3</t>
  </si>
  <si>
    <t>Ramseier</t>
  </si>
  <si>
    <t>Karin</t>
  </si>
  <si>
    <t>Thürig</t>
  </si>
  <si>
    <t>Flossenmatt 19</t>
  </si>
  <si>
    <t>Luzernerstrasse 19</t>
  </si>
  <si>
    <t>Katharina</t>
  </si>
  <si>
    <t>Schüpbach</t>
  </si>
  <si>
    <t>Verenastrasse 2</t>
  </si>
  <si>
    <t>Kobel</t>
  </si>
  <si>
    <t>Katia</t>
  </si>
  <si>
    <t>Mühlerain 4</t>
  </si>
  <si>
    <t>Rotkreuz</t>
  </si>
  <si>
    <t>Lindemann</t>
  </si>
  <si>
    <t>Klaus</t>
  </si>
  <si>
    <t>Hochrütiring 4</t>
  </si>
  <si>
    <t>Koch</t>
  </si>
  <si>
    <t>Kuno</t>
  </si>
  <si>
    <t>Bahnhofstrasse 32</t>
  </si>
  <si>
    <t>Fessler</t>
  </si>
  <si>
    <t>Kurt</t>
  </si>
  <si>
    <t>Bahnhofstrasse 3</t>
  </si>
  <si>
    <t>Grosswangen</t>
  </si>
  <si>
    <t>Stierli</t>
  </si>
  <si>
    <t>Acherweg 4</t>
  </si>
  <si>
    <t>Heller</t>
  </si>
  <si>
    <t>Bleichistrasse 3</t>
  </si>
  <si>
    <t>Steinhausen</t>
  </si>
  <si>
    <t>Unternährer</t>
  </si>
  <si>
    <t>Lea</t>
  </si>
  <si>
    <t>Haisi 33</t>
  </si>
  <si>
    <t>Wermelinger</t>
  </si>
  <si>
    <t>Lis</t>
  </si>
  <si>
    <t>Lerchenbühlweg 3</t>
  </si>
  <si>
    <t>Scherer</t>
  </si>
  <si>
    <t>Lisbeth</t>
  </si>
  <si>
    <t>Feldgrün</t>
  </si>
  <si>
    <t>Felder</t>
  </si>
  <si>
    <t>Lucia</t>
  </si>
  <si>
    <t>Im Höfli 10</t>
  </si>
  <si>
    <t>Graber</t>
  </si>
  <si>
    <t>Luis</t>
  </si>
  <si>
    <t>Luzernerstrasse 2</t>
  </si>
  <si>
    <t>Lukas</t>
  </si>
  <si>
    <t>Rigistrasse 4</t>
  </si>
  <si>
    <t>Lehmann</t>
  </si>
  <si>
    <t>Buholzer</t>
  </si>
  <si>
    <t>Luzia</t>
  </si>
  <si>
    <t>Hauptstrasse 43</t>
  </si>
  <si>
    <t>Lydia</t>
  </si>
  <si>
    <t>Obermatthöhe 7</t>
  </si>
  <si>
    <t>Pfarrwaller</t>
  </si>
  <si>
    <t>Maja</t>
  </si>
  <si>
    <t>Galgerain 5</t>
  </si>
  <si>
    <t>Büron</t>
  </si>
  <si>
    <t>Berger</t>
  </si>
  <si>
    <t>Manfred</t>
  </si>
  <si>
    <t>Rychenbergstrasse 1</t>
  </si>
  <si>
    <t>Manuela</t>
  </si>
  <si>
    <t>Marti</t>
  </si>
  <si>
    <t>Frohhofstrasse 4</t>
  </si>
  <si>
    <t>Pfyl</t>
  </si>
  <si>
    <t>Marc</t>
  </si>
  <si>
    <t>Hombergweg 5</t>
  </si>
  <si>
    <t>Casanova</t>
  </si>
  <si>
    <t>Marcel</t>
  </si>
  <si>
    <t>Zentrum 4</t>
  </si>
  <si>
    <t>Rosenstrasse 34</t>
  </si>
  <si>
    <t>Ottiger</t>
  </si>
  <si>
    <t>Widenmatte</t>
  </si>
  <si>
    <t>Küssnacht a.R.</t>
  </si>
  <si>
    <t>Bussinger</t>
  </si>
  <si>
    <t>Bahnhofstrasse 11</t>
  </si>
  <si>
    <t>Schüpfheim</t>
  </si>
  <si>
    <t>Marco</t>
  </si>
  <si>
    <t>Niffeler</t>
  </si>
  <si>
    <t>Dreilindenstrasse 5</t>
  </si>
  <si>
    <t>Maria</t>
  </si>
  <si>
    <t>Widmer</t>
  </si>
  <si>
    <t>Wagmatt</t>
  </si>
  <si>
    <t>Markus</t>
  </si>
  <si>
    <t>Andermatt</t>
  </si>
  <si>
    <t>Haagstrasse 45</t>
  </si>
  <si>
    <t>Schönenberger</t>
  </si>
  <si>
    <t>Schulhausweg 9</t>
  </si>
  <si>
    <t>Badmann</t>
  </si>
  <si>
    <t>Hochrütistrasse 28</t>
  </si>
  <si>
    <t>Stocker</t>
  </si>
  <si>
    <t>Marlis</t>
  </si>
  <si>
    <t>Bahnhofstrasse 9</t>
  </si>
  <si>
    <t>Martha</t>
  </si>
  <si>
    <t>Egli</t>
  </si>
  <si>
    <t>Maiergasse 45</t>
  </si>
  <si>
    <t>Rüttimann</t>
  </si>
  <si>
    <t>Maya</t>
  </si>
  <si>
    <t>Seemattweg</t>
  </si>
  <si>
    <t>Dürr</t>
  </si>
  <si>
    <t>Meinrad</t>
  </si>
  <si>
    <t>Bergweg 34</t>
  </si>
  <si>
    <t>Monika</t>
  </si>
  <si>
    <t>Lerchenbühl</t>
  </si>
  <si>
    <t>Hochstrasser</t>
  </si>
  <si>
    <t>Nicole</t>
  </si>
  <si>
    <t>Oberhofstrasse 9</t>
  </si>
  <si>
    <t>Odette</t>
  </si>
  <si>
    <t>Spitalstrasse 4</t>
  </si>
  <si>
    <t>Sannwald</t>
  </si>
  <si>
    <t>Oliver</t>
  </si>
  <si>
    <t>Grabenstrasse 1</t>
  </si>
  <si>
    <t>Scheerle</t>
  </si>
  <si>
    <t>Fritschistrasse 3</t>
  </si>
  <si>
    <t>Dubach</t>
  </si>
  <si>
    <t>Othmar</t>
  </si>
  <si>
    <t>Bahnhofstrasse 22</t>
  </si>
  <si>
    <t>Kaufmann</t>
  </si>
  <si>
    <t>Hubelstrasse 4</t>
  </si>
  <si>
    <t>Wildisen</t>
  </si>
  <si>
    <t>Otto</t>
  </si>
  <si>
    <t>Rigibühl 55</t>
  </si>
  <si>
    <t>Joller</t>
  </si>
  <si>
    <t>Paula</t>
  </si>
  <si>
    <t>Hofstrasse 13</t>
  </si>
  <si>
    <t>Huwiler</t>
  </si>
  <si>
    <t>Bernstrasse 223</t>
  </si>
  <si>
    <t>Odermatt</t>
  </si>
  <si>
    <t>Paulina</t>
  </si>
  <si>
    <t>St. Klara-Rain 1</t>
  </si>
  <si>
    <t>Brunnen</t>
  </si>
  <si>
    <t>Lang</t>
  </si>
  <si>
    <t>Roggernweg 3</t>
  </si>
  <si>
    <t>Bitzer</t>
  </si>
  <si>
    <t>Ahornstrasse 2</t>
  </si>
  <si>
    <t>Käslin</t>
  </si>
  <si>
    <t>Petra</t>
  </si>
  <si>
    <t>Bösch 65</t>
  </si>
  <si>
    <t>Wetli</t>
  </si>
  <si>
    <t>Bergstrasse 10</t>
  </si>
  <si>
    <t>Maier</t>
  </si>
  <si>
    <t>Philipp</t>
  </si>
  <si>
    <t>Museumstrasse 267</t>
  </si>
  <si>
    <t>Lötscher</t>
  </si>
  <si>
    <t>Pius</t>
  </si>
  <si>
    <t>Schulhausstrasse 7</t>
  </si>
  <si>
    <t>Regina</t>
  </si>
  <si>
    <t>Gabriel</t>
  </si>
  <si>
    <t>Baselstrasse 22</t>
  </si>
  <si>
    <t>Regula</t>
  </si>
  <si>
    <t>Sagenmattstrasse 7</t>
  </si>
  <si>
    <t>Beromünster</t>
  </si>
  <si>
    <t>Reto</t>
  </si>
  <si>
    <t>Vesti</t>
  </si>
  <si>
    <t>Schiefer Weg 3</t>
  </si>
  <si>
    <t>Hofer</t>
  </si>
  <si>
    <t>Oberhofrain 22</t>
  </si>
  <si>
    <t>Spörri</t>
  </si>
  <si>
    <t>Richard</t>
  </si>
  <si>
    <t>Kreuzbühlweg 18</t>
  </si>
  <si>
    <t>Rita</t>
  </si>
  <si>
    <t>Südstrasse 5</t>
  </si>
  <si>
    <t>Petermann</t>
  </si>
  <si>
    <t>Robert</t>
  </si>
  <si>
    <t>Staldenbachstrasse 17</t>
  </si>
  <si>
    <t>Roland</t>
  </si>
  <si>
    <t>Hauptstrasse 4</t>
  </si>
  <si>
    <t>Stöckli</t>
  </si>
  <si>
    <t>Rosa</t>
  </si>
  <si>
    <t>Weinmatte 5</t>
  </si>
  <si>
    <t>Rudolf</t>
  </si>
  <si>
    <t>Gerig</t>
  </si>
  <si>
    <t>Buchberg 4</t>
  </si>
  <si>
    <t>Wyss</t>
  </si>
  <si>
    <t>Weidliweg 10</t>
  </si>
  <si>
    <t>Ruth</t>
  </si>
  <si>
    <t>Stadelmann</t>
  </si>
  <si>
    <t>Widenmatte 32</t>
  </si>
  <si>
    <t>Sepp</t>
  </si>
  <si>
    <t>Jakin</t>
  </si>
  <si>
    <t>Bösch 35</t>
  </si>
  <si>
    <t>Menzingen</t>
  </si>
  <si>
    <t>Silvia</t>
  </si>
  <si>
    <t>Gertenberg 34</t>
  </si>
  <si>
    <t>Kunz</t>
  </si>
  <si>
    <t>Sophie</t>
  </si>
  <si>
    <t>Gallusstrasse 45</t>
  </si>
  <si>
    <t>Stefanie</t>
  </si>
  <si>
    <t>Spitalstrasse 15</t>
  </si>
  <si>
    <t>Beckenried</t>
  </si>
  <si>
    <t>Adler</t>
  </si>
  <si>
    <t>Tamara</t>
  </si>
  <si>
    <t>Neugasse 21</t>
  </si>
  <si>
    <t>Theres</t>
  </si>
  <si>
    <t>Amberg</t>
  </si>
  <si>
    <t>Lerchenbühlstrasse 51</t>
  </si>
  <si>
    <t>Thomas</t>
  </si>
  <si>
    <t>Wicki</t>
  </si>
  <si>
    <t>Weidtobelstrasse 31</t>
  </si>
  <si>
    <t>Leisibach</t>
  </si>
  <si>
    <t>Trudi</t>
  </si>
  <si>
    <t>Dammstrasse 33a</t>
  </si>
  <si>
    <t>Bucheli</t>
  </si>
  <si>
    <t>Urs</t>
  </si>
  <si>
    <t>Am Viehmarkt 1</t>
  </si>
  <si>
    <t>Wolhusen</t>
  </si>
  <si>
    <t>Ursula</t>
  </si>
  <si>
    <t>Bahnhofstrasse 39</t>
  </si>
  <si>
    <t>Wauwil</t>
  </si>
  <si>
    <t>Bärtschi</t>
  </si>
  <si>
    <t>Rosengartenweg 3</t>
  </si>
  <si>
    <t>Walter</t>
  </si>
  <si>
    <t>Kantonsstrasse 85</t>
  </si>
  <si>
    <t>Hügi</t>
  </si>
  <si>
    <t>Waldegg 12</t>
  </si>
  <si>
    <t>Hitzkirch</t>
  </si>
  <si>
    <t>Buchenstrasse 3</t>
  </si>
  <si>
    <t>Unterägeri</t>
  </si>
  <si>
    <t>Basler</t>
  </si>
  <si>
    <t>Neuwegmatte 5</t>
  </si>
  <si>
    <t>Räber</t>
  </si>
  <si>
    <t>Seeburgweg 21</t>
  </si>
  <si>
    <t>Bahnhofstrasse 20</t>
  </si>
  <si>
    <t>Willi</t>
  </si>
  <si>
    <t>Eschenweise 34</t>
  </si>
  <si>
    <t>Wallimann</t>
  </si>
  <si>
    <t>Yves</t>
  </si>
  <si>
    <t>Zugerstrasse 6</t>
  </si>
  <si>
    <t>nein</t>
  </si>
  <si>
    <t>Kursbezeichnung</t>
  </si>
  <si>
    <t>Kursangebot</t>
  </si>
  <si>
    <t>LIAF/1314</t>
  </si>
  <si>
    <t>Lehrmittel</t>
  </si>
  <si>
    <t>LFIP/1214</t>
  </si>
  <si>
    <t>Finanzplaner/in mit eidg. Fachausweis</t>
  </si>
  <si>
    <t>LSTM/1415</t>
  </si>
  <si>
    <t>LDEM/1314</t>
  </si>
  <si>
    <t>Dipl. Event Manager/in</t>
  </si>
  <si>
    <t>LEBE/1414</t>
  </si>
  <si>
    <t>LVBE/1414</t>
  </si>
  <si>
    <t>Dipl. Verkaufsspezialist/in</t>
  </si>
  <si>
    <t>LMZP/1314</t>
  </si>
  <si>
    <t>Vorbereitungskurs MarKom</t>
  </si>
  <si>
    <t>Dipl. Einkaufsmanager/in</t>
  </si>
  <si>
    <t>Lehrmittel-kosten</t>
  </si>
  <si>
    <t>Rabatt in
 %</t>
  </si>
  <si>
    <t xml:space="preserve">KV-Mitglied </t>
  </si>
  <si>
    <t>Umsatz Mitglieder KV</t>
  </si>
  <si>
    <t>Umsatz KV Mitglieder in %</t>
  </si>
  <si>
    <t>Umsatz gesamt</t>
  </si>
  <si>
    <t>Durchschnitt</t>
  </si>
  <si>
    <t>Markom 1</t>
  </si>
  <si>
    <t>Markom 2</t>
  </si>
  <si>
    <t>Handelsschule edupool.ch (1)</t>
  </si>
  <si>
    <t>Handelsschule edupool.ch (2)</t>
  </si>
  <si>
    <t>Sachbearbeiter/in RW (1)</t>
  </si>
  <si>
    <t>Sachbearbeiter/in RW (2)</t>
  </si>
  <si>
    <t>Sachbearbeiter/in Marketing (1)</t>
  </si>
  <si>
    <t>Sachbearbeiter/in Marketing (2)</t>
  </si>
  <si>
    <t>Führungsfachleute eidg. FA (1)</t>
  </si>
  <si>
    <t>Führungsfachleute eidg. FA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</si>
</sst>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_ [$CHF]\ * #,##0_ ;_ [$CHF]\ * \-#,##0_ ;_ [$CHF]\ * &quot;-&quot;_ ;_ @_ "/>
    <numFmt numFmtId="166" formatCode="_ [$CHF]\ * #,##0.00_ ;_ [$CHF]\ * \-#,##0.00_ ;_ [$CHF]\ * &quot;-&quot;??_ ;_ @_ "/>
    <numFmt numFmtId="167" formatCode="mmm\ yyyy"/>
  </numFmts>
  <fonts count="15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/>
      <right style="hair">
        <color theme="0"/>
      </right>
      <top/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/>
      <bottom style="hair">
        <color theme="0" tint="-0.2499465926084170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</borders>
  <cellStyleXfs count="4">
    <xf numFmtId="0" fontId="0" fillId="0" borderId="0"/>
    <xf numFmtId="0" fontId="8" fillId="0" borderId="0"/>
    <xf numFmtId="0" fontId="11" fillId="0" borderId="0">
      <alignment vertical="top"/>
    </xf>
    <xf numFmtId="9" fontId="8" fillId="0" borderId="0" applyFont="0" applyFill="0" applyBorder="0" applyAlignment="0" applyProtection="0"/>
  </cellStyleXfs>
  <cellXfs count="6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left" vertical="center" wrapText="1" readingOrder="1"/>
    </xf>
    <xf numFmtId="0" fontId="1" fillId="0" borderId="5" xfId="0" applyFont="1" applyBorder="1" applyAlignment="1">
      <alignment horizontal="left" vertical="center" wrapText="1" readingOrder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 readingOrder="1"/>
    </xf>
    <xf numFmtId="0" fontId="7" fillId="2" borderId="0" xfId="0" applyFont="1" applyFill="1"/>
    <xf numFmtId="0" fontId="12" fillId="0" borderId="0" xfId="2" applyFont="1" applyAlignment="1">
      <alignment horizontal="center" vertical="top"/>
    </xf>
    <xf numFmtId="0" fontId="8" fillId="0" borderId="0" xfId="1" applyFont="1"/>
    <xf numFmtId="0" fontId="8" fillId="0" borderId="0" xfId="1" applyFont="1" applyAlignment="1">
      <alignment horizontal="left" vertical="center" inden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indent="1"/>
    </xf>
    <xf numFmtId="0" fontId="8" fillId="0" borderId="0" xfId="1" applyFont="1" applyAlignment="1">
      <alignment horizontal="center"/>
    </xf>
    <xf numFmtId="0" fontId="12" fillId="0" borderId="0" xfId="2" applyFont="1">
      <alignment vertical="top"/>
    </xf>
    <xf numFmtId="0" fontId="13" fillId="0" borderId="0" xfId="2" applyFont="1" applyAlignment="1">
      <alignment horizontal="right" vertical="top"/>
    </xf>
    <xf numFmtId="9" fontId="14" fillId="0" borderId="0" xfId="2" applyNumberFormat="1" applyFont="1">
      <alignment vertical="top"/>
    </xf>
    <xf numFmtId="0" fontId="9" fillId="4" borderId="7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left" vertical="center" wrapText="1"/>
    </xf>
    <xf numFmtId="0" fontId="9" fillId="4" borderId="8" xfId="1" applyFont="1" applyFill="1" applyBorder="1" applyAlignment="1">
      <alignment horizontal="left" vertical="center" wrapText="1"/>
    </xf>
    <xf numFmtId="0" fontId="9" fillId="4" borderId="9" xfId="1" applyFont="1" applyFill="1" applyBorder="1" applyAlignment="1">
      <alignment horizontal="left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left" vertical="center" wrapText="1"/>
    </xf>
    <xf numFmtId="164" fontId="12" fillId="0" borderId="0" xfId="2" applyNumberFormat="1" applyFont="1" applyAlignment="1">
      <alignment horizontal="center" vertical="top"/>
    </xf>
    <xf numFmtId="3" fontId="12" fillId="0" borderId="0" xfId="2" applyNumberFormat="1" applyFont="1" applyAlignment="1">
      <alignment horizontal="center" vertical="top"/>
    </xf>
    <xf numFmtId="0" fontId="8" fillId="0" borderId="11" xfId="1" applyFont="1" applyBorder="1" applyAlignment="1">
      <alignment horizontal="left"/>
    </xf>
    <xf numFmtId="14" fontId="12" fillId="0" borderId="0" xfId="2" applyNumberFormat="1" applyFont="1" applyBorder="1" applyAlignment="1">
      <alignment horizontal="center"/>
    </xf>
    <xf numFmtId="0" fontId="8" fillId="0" borderId="0" xfId="1" applyFont="1" applyBorder="1" applyAlignment="1">
      <alignment horizontal="left" indent="1"/>
    </xf>
    <xf numFmtId="14" fontId="12" fillId="0" borderId="0" xfId="2" applyNumberFormat="1" applyFont="1" applyBorder="1" applyAlignment="1">
      <alignment horizontal="left" indent="1"/>
    </xf>
    <xf numFmtId="0" fontId="8" fillId="0" borderId="0" xfId="1" applyFont="1" applyBorder="1" applyAlignment="1">
      <alignment horizontal="left" vertical="center" indent="1"/>
    </xf>
    <xf numFmtId="9" fontId="5" fillId="3" borderId="15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 readingOrder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9" fillId="0" borderId="0" xfId="0" applyFont="1"/>
    <xf numFmtId="9" fontId="12" fillId="2" borderId="6" xfId="3" applyFont="1" applyFill="1" applyBorder="1" applyAlignment="1">
      <alignment vertical="top"/>
    </xf>
    <xf numFmtId="165" fontId="0" fillId="0" borderId="0" xfId="0" applyNumberFormat="1"/>
    <xf numFmtId="166" fontId="12" fillId="2" borderId="6" xfId="2" applyNumberFormat="1" applyFont="1" applyFill="1" applyBorder="1">
      <alignment vertical="top"/>
    </xf>
    <xf numFmtId="165" fontId="0" fillId="2" borderId="0" xfId="0" applyNumberFormat="1" applyFill="1"/>
    <xf numFmtId="9" fontId="0" fillId="2" borderId="6" xfId="3" applyFont="1" applyFill="1" applyBorder="1"/>
    <xf numFmtId="166" fontId="0" fillId="0" borderId="6" xfId="0" applyNumberFormat="1" applyFill="1" applyBorder="1"/>
    <xf numFmtId="166" fontId="0" fillId="2" borderId="6" xfId="0" applyNumberFormat="1" applyFill="1" applyBorder="1"/>
    <xf numFmtId="0" fontId="3" fillId="0" borderId="14" xfId="0" applyFont="1" applyFill="1" applyBorder="1" applyAlignment="1">
      <alignment horizontal="left" vertical="center" wrapText="1" readingOrder="1"/>
    </xf>
    <xf numFmtId="167" fontId="2" fillId="2" borderId="4" xfId="0" applyNumberFormat="1" applyFont="1" applyFill="1" applyBorder="1" applyAlignment="1">
      <alignment horizontal="center" vertical="center" wrapText="1" readingOrder="1"/>
    </xf>
    <xf numFmtId="167" fontId="2" fillId="2" borderId="5" xfId="0" applyNumberFormat="1" applyFont="1" applyFill="1" applyBorder="1" applyAlignment="1">
      <alignment horizontal="center" vertical="center" wrapText="1" readingOrder="1"/>
    </xf>
    <xf numFmtId="167" fontId="2" fillId="2" borderId="13" xfId="0" applyNumberFormat="1" applyFont="1" applyFill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right" vertical="center" wrapText="1" readingOrder="1"/>
    </xf>
    <xf numFmtId="9" fontId="1" fillId="0" borderId="4" xfId="0" applyNumberFormat="1" applyFont="1" applyBorder="1" applyAlignment="1">
      <alignment horizontal="right" vertical="center" wrapText="1" readingOrder="1"/>
    </xf>
    <xf numFmtId="9" fontId="1" fillId="0" borderId="5" xfId="0" applyNumberFormat="1" applyFont="1" applyBorder="1" applyAlignment="1">
      <alignment horizontal="right" vertical="center" wrapText="1" readingOrder="1"/>
    </xf>
    <xf numFmtId="9" fontId="1" fillId="0" borderId="13" xfId="0" applyNumberFormat="1" applyFont="1" applyBorder="1" applyAlignment="1">
      <alignment horizontal="right" vertical="center" wrapText="1" readingOrder="1"/>
    </xf>
    <xf numFmtId="0" fontId="1" fillId="0" borderId="13" xfId="0" applyFont="1" applyBorder="1" applyAlignment="1">
      <alignment horizontal="right" vertical="center" wrapText="1" readingOrder="1"/>
    </xf>
    <xf numFmtId="9" fontId="5" fillId="2" borderId="14" xfId="0" applyNumberFormat="1" applyFont="1" applyFill="1" applyBorder="1" applyAlignment="1">
      <alignment horizontal="right" vertical="center" readingOrder="1"/>
    </xf>
    <xf numFmtId="9" fontId="5" fillId="2" borderId="6" xfId="0" applyNumberFormat="1" applyFont="1" applyFill="1" applyBorder="1" applyAlignment="1">
      <alignment horizontal="right" vertical="center" readingOrder="1"/>
    </xf>
    <xf numFmtId="0" fontId="5" fillId="2" borderId="6" xfId="0" applyNumberFormat="1" applyFont="1" applyFill="1" applyBorder="1" applyAlignment="1">
      <alignment horizontal="right" vertical="center" readingOrder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3" fillId="0" borderId="0" xfId="2" applyFont="1" applyAlignment="1">
      <alignment horizontal="right" vertical="top"/>
    </xf>
    <xf numFmtId="0" fontId="10" fillId="0" borderId="16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</cellXfs>
  <cellStyles count="4">
    <cellStyle name="Prozent" xfId="3" builtinId="5"/>
    <cellStyle name="Standard" xfId="0" builtinId="0"/>
    <cellStyle name="Standard 2" xfId="1"/>
    <cellStyle name="Standard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Prüfungsergebnisse 2013 im Vergleich</a:t>
            </a:r>
          </a:p>
        </c:rich>
      </c:tx>
      <c:layout>
        <c:manualLayout>
          <c:xMode val="edge"/>
          <c:yMode val="edge"/>
          <c:x val="0.3169517884914464"/>
          <c:y val="1.3429256594724218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Ergebnisse!$C$3</c:f>
              <c:strCache>
                <c:ptCount val="1"/>
                <c:pt idx="0">
                  <c:v>KVLU</c:v>
                </c:pt>
              </c:strCache>
            </c:strRef>
          </c:tx>
          <c:invertIfNegative val="0"/>
          <c:cat>
            <c:strRef>
              <c:f>(Ergebnisse!$A$4:$A$28,Ergebnisse!$A$30)</c:f>
              <c:strCache>
                <c:ptCount val="26"/>
                <c:pt idx="0">
                  <c:v>Markom 1</c:v>
                </c:pt>
                <c:pt idx="1">
                  <c:v>Handelsschule edupool.ch (1)</c:v>
                </c:pt>
                <c:pt idx="2">
                  <c:v>Sachbearbeiter/in RW (1)</c:v>
                </c:pt>
                <c:pt idx="3">
                  <c:v>Marketingfachleute eidg. FA</c:v>
                </c:pt>
                <c:pt idx="4">
                  <c:v>Fachleute Finanz./RW</c:v>
                </c:pt>
                <c:pt idx="5">
                  <c:v>Experte RW/Controlling</c:v>
                </c:pt>
                <c:pt idx="6">
                  <c:v>Kommunikationsplaner/in eidg. FA</c:v>
                </c:pt>
                <c:pt idx="7">
                  <c:v>Sozialversicherungen edupool.ch</c:v>
                </c:pt>
                <c:pt idx="8">
                  <c:v>Finanzberater/in IAF</c:v>
                </c:pt>
                <c:pt idx="9">
                  <c:v>Finanzplaner/in eidg. FA</c:v>
                </c:pt>
                <c:pt idx="10">
                  <c:v>Sachbearbeiter/in Tourismus</c:v>
                </c:pt>
                <c:pt idx="11">
                  <c:v>Sachbearbeiter/in Marketing (1)</c:v>
                </c:pt>
                <c:pt idx="12">
                  <c:v>Verkaufsfachleute eidg. FA</c:v>
                </c:pt>
                <c:pt idx="13">
                  <c:v>Handelsschule edupool.ch (2)</c:v>
                </c:pt>
                <c:pt idx="14">
                  <c:v>Markom 2</c:v>
                </c:pt>
                <c:pt idx="15">
                  <c:v>PR-Fachleute eidg. FA</c:v>
                </c:pt>
                <c:pt idx="16">
                  <c:v>Eidg. dipl. Verkaufleiter/in</c:v>
                </c:pt>
                <c:pt idx="17">
                  <c:v>Technische Kaufleute eidg. FA</c:v>
                </c:pt>
                <c:pt idx="18">
                  <c:v>Treuhänder eidg. FA</c:v>
                </c:pt>
                <c:pt idx="19">
                  <c:v>Führungsfachleute eidg. FA (1)</c:v>
                </c:pt>
                <c:pt idx="20">
                  <c:v>Detailhandelsspezialist/in eidg. FA</c:v>
                </c:pt>
                <c:pt idx="21">
                  <c:v>HR-Fachleute eidg. FA</c:v>
                </c:pt>
                <c:pt idx="22">
                  <c:v>Sachbearbeiter/in RW (2)</c:v>
                </c:pt>
                <c:pt idx="23">
                  <c:v>Sachbearbeiter/in Treuhand</c:v>
                </c:pt>
                <c:pt idx="24">
                  <c:v>Dipl. Finanzberater/in IAF</c:v>
                </c:pt>
                <c:pt idx="25">
                  <c:v>Sachbearbeiter/in Marketing (2)</c:v>
                </c:pt>
              </c:strCache>
            </c:strRef>
          </c:cat>
          <c:val>
            <c:numRef>
              <c:f>(Ergebnisse!$C$4:$C$28,Ergebnisse!$C$30)</c:f>
              <c:numCache>
                <c:formatCode>0%</c:formatCode>
                <c:ptCount val="26"/>
                <c:pt idx="0">
                  <c:v>0.96</c:v>
                </c:pt>
                <c:pt idx="1">
                  <c:v>1</c:v>
                </c:pt>
                <c:pt idx="2">
                  <c:v>0.97</c:v>
                </c:pt>
                <c:pt idx="3">
                  <c:v>0.89</c:v>
                </c:pt>
                <c:pt idx="4">
                  <c:v>0.8</c:v>
                </c:pt>
                <c:pt idx="5">
                  <c:v>0.79</c:v>
                </c:pt>
                <c:pt idx="6">
                  <c:v>0.83</c:v>
                </c:pt>
                <c:pt idx="7">
                  <c:v>0.9</c:v>
                </c:pt>
                <c:pt idx="8">
                  <c:v>0.95</c:v>
                </c:pt>
                <c:pt idx="9">
                  <c:v>0.85</c:v>
                </c:pt>
                <c:pt idx="10">
                  <c:v>1</c:v>
                </c:pt>
                <c:pt idx="11">
                  <c:v>0.64</c:v>
                </c:pt>
                <c:pt idx="12">
                  <c:v>0.78</c:v>
                </c:pt>
                <c:pt idx="13">
                  <c:v>0.88</c:v>
                </c:pt>
                <c:pt idx="14">
                  <c:v>0.88</c:v>
                </c:pt>
                <c:pt idx="15">
                  <c:v>1</c:v>
                </c:pt>
                <c:pt idx="16">
                  <c:v>0.78</c:v>
                </c:pt>
                <c:pt idx="17">
                  <c:v>0.71</c:v>
                </c:pt>
                <c:pt idx="18">
                  <c:v>0.63</c:v>
                </c:pt>
                <c:pt idx="19">
                  <c:v>1</c:v>
                </c:pt>
                <c:pt idx="20">
                  <c:v>1</c:v>
                </c:pt>
                <c:pt idx="21">
                  <c:v>0.8</c:v>
                </c:pt>
                <c:pt idx="22">
                  <c:v>0.94</c:v>
                </c:pt>
                <c:pt idx="23">
                  <c:v>0.96</c:v>
                </c:pt>
                <c:pt idx="24">
                  <c:v>0.85</c:v>
                </c:pt>
                <c:pt idx="25">
                  <c:v>0.89</c:v>
                </c:pt>
              </c:numCache>
            </c:numRef>
          </c:val>
        </c:ser>
        <c:ser>
          <c:idx val="1"/>
          <c:order val="1"/>
          <c:tx>
            <c:strRef>
              <c:f>Ergebnisse!$D$3</c:f>
              <c:strCache>
                <c:ptCount val="1"/>
                <c:pt idx="0">
                  <c:v>CH</c:v>
                </c:pt>
              </c:strCache>
            </c:strRef>
          </c:tx>
          <c:invertIfNegative val="0"/>
          <c:cat>
            <c:strRef>
              <c:f>(Ergebnisse!$A$4:$A$28,Ergebnisse!$A$30)</c:f>
              <c:strCache>
                <c:ptCount val="26"/>
                <c:pt idx="0">
                  <c:v>Markom 1</c:v>
                </c:pt>
                <c:pt idx="1">
                  <c:v>Handelsschule edupool.ch (1)</c:v>
                </c:pt>
                <c:pt idx="2">
                  <c:v>Sachbearbeiter/in RW (1)</c:v>
                </c:pt>
                <c:pt idx="3">
                  <c:v>Marketingfachleute eidg. FA</c:v>
                </c:pt>
                <c:pt idx="4">
                  <c:v>Fachleute Finanz./RW</c:v>
                </c:pt>
                <c:pt idx="5">
                  <c:v>Experte RW/Controlling</c:v>
                </c:pt>
                <c:pt idx="6">
                  <c:v>Kommunikationsplaner/in eidg. FA</c:v>
                </c:pt>
                <c:pt idx="7">
                  <c:v>Sozialversicherungen edupool.ch</c:v>
                </c:pt>
                <c:pt idx="8">
                  <c:v>Finanzberater/in IAF</c:v>
                </c:pt>
                <c:pt idx="9">
                  <c:v>Finanzplaner/in eidg. FA</c:v>
                </c:pt>
                <c:pt idx="10">
                  <c:v>Sachbearbeiter/in Tourismus</c:v>
                </c:pt>
                <c:pt idx="11">
                  <c:v>Sachbearbeiter/in Marketing (1)</c:v>
                </c:pt>
                <c:pt idx="12">
                  <c:v>Verkaufsfachleute eidg. FA</c:v>
                </c:pt>
                <c:pt idx="13">
                  <c:v>Handelsschule edupool.ch (2)</c:v>
                </c:pt>
                <c:pt idx="14">
                  <c:v>Markom 2</c:v>
                </c:pt>
                <c:pt idx="15">
                  <c:v>PR-Fachleute eidg. FA</c:v>
                </c:pt>
                <c:pt idx="16">
                  <c:v>Eidg. dipl. Verkaufleiter/in</c:v>
                </c:pt>
                <c:pt idx="17">
                  <c:v>Technische Kaufleute eidg. FA</c:v>
                </c:pt>
                <c:pt idx="18">
                  <c:v>Treuhänder eidg. FA</c:v>
                </c:pt>
                <c:pt idx="19">
                  <c:v>Führungsfachleute eidg. FA (1)</c:v>
                </c:pt>
                <c:pt idx="20">
                  <c:v>Detailhandelsspezialist/in eidg. FA</c:v>
                </c:pt>
                <c:pt idx="21">
                  <c:v>HR-Fachleute eidg. FA</c:v>
                </c:pt>
                <c:pt idx="22">
                  <c:v>Sachbearbeiter/in RW (2)</c:v>
                </c:pt>
                <c:pt idx="23">
                  <c:v>Sachbearbeiter/in Treuhand</c:v>
                </c:pt>
                <c:pt idx="24">
                  <c:v>Dipl. Finanzberater/in IAF</c:v>
                </c:pt>
                <c:pt idx="25">
                  <c:v>Sachbearbeiter/in Marketing (2)</c:v>
                </c:pt>
              </c:strCache>
            </c:strRef>
          </c:cat>
          <c:val>
            <c:numRef>
              <c:f>(Ergebnisse!$D$4:$D$28,Ergebnisse!$D$30)</c:f>
              <c:numCache>
                <c:formatCode>0%</c:formatCode>
                <c:ptCount val="26"/>
                <c:pt idx="0">
                  <c:v>0.78</c:v>
                </c:pt>
                <c:pt idx="1">
                  <c:v>0.85</c:v>
                </c:pt>
                <c:pt idx="2">
                  <c:v>0.86</c:v>
                </c:pt>
                <c:pt idx="3">
                  <c:v>0.79</c:v>
                </c:pt>
                <c:pt idx="4">
                  <c:v>0.54</c:v>
                </c:pt>
                <c:pt idx="5">
                  <c:v>0.67</c:v>
                </c:pt>
                <c:pt idx="6">
                  <c:v>0.69</c:v>
                </c:pt>
                <c:pt idx="7">
                  <c:v>0.81</c:v>
                </c:pt>
                <c:pt idx="8">
                  <c:v>0.83</c:v>
                </c:pt>
                <c:pt idx="9">
                  <c:v>0.8</c:v>
                </c:pt>
                <c:pt idx="10">
                  <c:v>0.91</c:v>
                </c:pt>
                <c:pt idx="11">
                  <c:v>0.73</c:v>
                </c:pt>
                <c:pt idx="12">
                  <c:v>0.8</c:v>
                </c:pt>
                <c:pt idx="13">
                  <c:v>0.88</c:v>
                </c:pt>
                <c:pt idx="14">
                  <c:v>0.81</c:v>
                </c:pt>
                <c:pt idx="15">
                  <c:v>0.81</c:v>
                </c:pt>
                <c:pt idx="16">
                  <c:v>0.7</c:v>
                </c:pt>
                <c:pt idx="17">
                  <c:v>0.69</c:v>
                </c:pt>
                <c:pt idx="18">
                  <c:v>0.55000000000000004</c:v>
                </c:pt>
                <c:pt idx="19">
                  <c:v>0.9</c:v>
                </c:pt>
                <c:pt idx="20">
                  <c:v>0.82</c:v>
                </c:pt>
                <c:pt idx="21">
                  <c:v>0.7</c:v>
                </c:pt>
                <c:pt idx="22">
                  <c:v>0.9</c:v>
                </c:pt>
                <c:pt idx="23">
                  <c:v>0.9</c:v>
                </c:pt>
                <c:pt idx="24">
                  <c:v>0.73</c:v>
                </c:pt>
                <c:pt idx="25">
                  <c:v>0.78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07840"/>
        <c:axId val="206894264"/>
      </c:barChart>
      <c:catAx>
        <c:axId val="1448078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06894264"/>
        <c:crosses val="autoZero"/>
        <c:auto val="1"/>
        <c:lblAlgn val="ctr"/>
        <c:lblOffset val="100"/>
        <c:noMultiLvlLbl val="0"/>
      </c:catAx>
      <c:valAx>
        <c:axId val="206894264"/>
        <c:scaling>
          <c:orientation val="minMax"/>
          <c:max val="1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144807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713020903491267"/>
          <c:y val="0.95187930285692701"/>
          <c:w val="0.13690598939518256"/>
          <c:h val="3.4691440548348731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200024</xdr:rowOff>
    </xdr:from>
    <xdr:to>
      <xdr:col>13</xdr:col>
      <xdr:colOff>38100</xdr:colOff>
      <xdr:row>34</xdr:row>
      <xdr:rowOff>190499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19050</xdr:colOff>
      <xdr:row>2</xdr:row>
      <xdr:rowOff>19050</xdr:rowOff>
    </xdr:from>
    <xdr:to>
      <xdr:col>22</xdr:col>
      <xdr:colOff>29428</xdr:colOff>
      <xdr:row>34</xdr:row>
      <xdr:rowOff>191420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6775" y="466725"/>
          <a:ext cx="6106378" cy="659222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Normal="100" workbookViewId="0">
      <selection activeCell="Y7" sqref="Y7"/>
    </sheetView>
  </sheetViews>
  <sheetFormatPr baseColWidth="10" defaultRowHeight="15" x14ac:dyDescent="0.25"/>
  <cols>
    <col min="1" max="1" width="35.5703125" customWidth="1"/>
  </cols>
  <sheetData>
    <row r="1" spans="1:13" ht="18.75" x14ac:dyDescent="0.25">
      <c r="A1" s="58" t="s">
        <v>20</v>
      </c>
      <c r="B1" s="58"/>
      <c r="C1" s="58"/>
      <c r="D1" s="58"/>
    </row>
    <row r="2" spans="1:13" ht="16.5" thickBot="1" x14ac:dyDescent="0.3">
      <c r="A2" s="57"/>
      <c r="B2" s="57"/>
      <c r="C2" s="1"/>
      <c r="D2" s="1"/>
    </row>
    <row r="3" spans="1:13" ht="16.5" thickBot="1" x14ac:dyDescent="0.3">
      <c r="A3" s="2"/>
      <c r="B3" s="3" t="s">
        <v>0</v>
      </c>
      <c r="C3" s="49" t="s">
        <v>21</v>
      </c>
      <c r="D3" s="49" t="s">
        <v>1</v>
      </c>
      <c r="F3" s="9"/>
      <c r="G3" s="9"/>
      <c r="H3" s="9"/>
      <c r="I3" s="9"/>
      <c r="J3" s="9"/>
      <c r="K3" s="9"/>
      <c r="L3" s="9"/>
      <c r="M3" s="9"/>
    </row>
    <row r="4" spans="1:13" ht="15.75" x14ac:dyDescent="0.25">
      <c r="A4" s="4" t="s">
        <v>507</v>
      </c>
      <c r="B4" s="46">
        <v>41306</v>
      </c>
      <c r="C4" s="50">
        <v>0.96</v>
      </c>
      <c r="D4" s="50">
        <v>0.78</v>
      </c>
      <c r="F4" s="9"/>
      <c r="G4" s="9"/>
      <c r="H4" s="9"/>
      <c r="I4" s="9"/>
      <c r="J4" s="9"/>
      <c r="K4" s="9"/>
      <c r="L4" s="9"/>
      <c r="M4" s="9"/>
    </row>
    <row r="5" spans="1:13" ht="15.75" x14ac:dyDescent="0.25">
      <c r="A5" s="5" t="s">
        <v>509</v>
      </c>
      <c r="B5" s="47">
        <v>41306</v>
      </c>
      <c r="C5" s="51">
        <v>1</v>
      </c>
      <c r="D5" s="51">
        <v>0.85</v>
      </c>
      <c r="F5" s="9"/>
      <c r="G5" s="9"/>
      <c r="H5" s="9"/>
      <c r="I5" s="9"/>
      <c r="J5" s="9"/>
      <c r="K5" s="9"/>
      <c r="L5" s="9"/>
      <c r="M5" s="9"/>
    </row>
    <row r="6" spans="1:13" ht="15.75" x14ac:dyDescent="0.25">
      <c r="A6" s="5" t="s">
        <v>511</v>
      </c>
      <c r="B6" s="47">
        <v>41365</v>
      </c>
      <c r="C6" s="51">
        <v>0.97</v>
      </c>
      <c r="D6" s="51">
        <v>0.86</v>
      </c>
      <c r="F6" s="9"/>
      <c r="G6" s="9"/>
      <c r="H6" s="9"/>
      <c r="I6" s="9"/>
      <c r="J6" s="9"/>
      <c r="K6" s="9"/>
      <c r="L6" s="9"/>
      <c r="M6" s="9"/>
    </row>
    <row r="7" spans="1:13" ht="15.75" x14ac:dyDescent="0.25">
      <c r="A7" s="5" t="s">
        <v>2</v>
      </c>
      <c r="B7" s="47">
        <v>41365</v>
      </c>
      <c r="C7" s="51">
        <v>0.89</v>
      </c>
      <c r="D7" s="51">
        <v>0.79</v>
      </c>
      <c r="F7" s="9"/>
      <c r="G7" s="9"/>
      <c r="H7" s="9"/>
      <c r="I7" s="9"/>
      <c r="J7" s="9"/>
      <c r="K7" s="9"/>
      <c r="L7" s="9"/>
      <c r="M7" s="9"/>
    </row>
    <row r="8" spans="1:13" ht="15.75" x14ac:dyDescent="0.25">
      <c r="A8" s="5" t="s">
        <v>3</v>
      </c>
      <c r="B8" s="47">
        <v>41395</v>
      </c>
      <c r="C8" s="51">
        <v>0.8</v>
      </c>
      <c r="D8" s="51">
        <v>0.54</v>
      </c>
      <c r="F8" s="9"/>
      <c r="G8" s="9"/>
      <c r="H8" s="9"/>
      <c r="I8" s="9"/>
      <c r="J8" s="9"/>
      <c r="K8" s="9"/>
      <c r="L8" s="9"/>
      <c r="M8" s="9"/>
    </row>
    <row r="9" spans="1:13" ht="15.75" x14ac:dyDescent="0.25">
      <c r="A9" s="5" t="s">
        <v>4</v>
      </c>
      <c r="B9" s="47">
        <v>41395</v>
      </c>
      <c r="C9" s="51">
        <v>0.79</v>
      </c>
      <c r="D9" s="51">
        <v>0.67</v>
      </c>
      <c r="F9" s="9"/>
      <c r="G9" s="9"/>
      <c r="H9" s="9"/>
      <c r="I9" s="9"/>
      <c r="J9" s="9"/>
      <c r="K9" s="9"/>
      <c r="L9" s="9"/>
      <c r="M9" s="9"/>
    </row>
    <row r="10" spans="1:13" ht="15.75" x14ac:dyDescent="0.25">
      <c r="A10" s="5" t="s">
        <v>5</v>
      </c>
      <c r="B10" s="47">
        <v>41395</v>
      </c>
      <c r="C10" s="51">
        <v>0.83</v>
      </c>
      <c r="D10" s="51">
        <v>0.69</v>
      </c>
      <c r="F10" s="9"/>
      <c r="G10" s="9"/>
      <c r="H10" s="9"/>
      <c r="I10" s="9"/>
      <c r="J10" s="9"/>
      <c r="K10" s="9"/>
      <c r="L10" s="9"/>
      <c r="M10" s="9"/>
    </row>
    <row r="11" spans="1:13" ht="15.75" x14ac:dyDescent="0.25">
      <c r="A11" s="5" t="s">
        <v>6</v>
      </c>
      <c r="B11" s="47">
        <v>41395</v>
      </c>
      <c r="C11" s="51">
        <v>0.9</v>
      </c>
      <c r="D11" s="51">
        <v>0.81</v>
      </c>
      <c r="F11" s="9"/>
      <c r="G11" s="9"/>
      <c r="H11" s="9"/>
      <c r="I11" s="9"/>
      <c r="J11" s="9"/>
      <c r="K11" s="9"/>
      <c r="L11" s="9"/>
      <c r="M11" s="9"/>
    </row>
    <row r="12" spans="1:13" ht="15.75" x14ac:dyDescent="0.25">
      <c r="A12" s="5" t="s">
        <v>7</v>
      </c>
      <c r="B12" s="47">
        <v>41395</v>
      </c>
      <c r="C12" s="51">
        <v>0.95</v>
      </c>
      <c r="D12" s="51">
        <v>0.83</v>
      </c>
      <c r="F12" s="9"/>
      <c r="G12" s="9"/>
      <c r="H12" s="9"/>
      <c r="I12" s="9"/>
      <c r="J12" s="9"/>
      <c r="K12" s="9"/>
      <c r="L12" s="9"/>
      <c r="M12" s="9"/>
    </row>
    <row r="13" spans="1:13" ht="15.75" x14ac:dyDescent="0.25">
      <c r="A13" s="5" t="s">
        <v>8</v>
      </c>
      <c r="B13" s="47">
        <v>41395</v>
      </c>
      <c r="C13" s="51">
        <v>0.85</v>
      </c>
      <c r="D13" s="51">
        <v>0.8</v>
      </c>
      <c r="F13" s="9"/>
      <c r="G13" s="9"/>
      <c r="H13" s="9"/>
      <c r="I13" s="9"/>
      <c r="J13" s="9"/>
      <c r="K13" s="9"/>
      <c r="L13" s="9"/>
      <c r="M13" s="9"/>
    </row>
    <row r="14" spans="1:13" ht="15.75" x14ac:dyDescent="0.25">
      <c r="A14" s="5" t="s">
        <v>9</v>
      </c>
      <c r="B14" s="47">
        <v>41426</v>
      </c>
      <c r="C14" s="51">
        <v>1</v>
      </c>
      <c r="D14" s="51">
        <v>0.91</v>
      </c>
      <c r="F14" s="9"/>
      <c r="G14" s="9"/>
      <c r="H14" s="9"/>
      <c r="I14" s="9"/>
      <c r="J14" s="9"/>
      <c r="K14" s="9"/>
      <c r="L14" s="9"/>
      <c r="M14" s="9"/>
    </row>
    <row r="15" spans="1:13" ht="15.75" x14ac:dyDescent="0.25">
      <c r="A15" s="5" t="s">
        <v>513</v>
      </c>
      <c r="B15" s="47">
        <v>41426</v>
      </c>
      <c r="C15" s="51">
        <v>0.64</v>
      </c>
      <c r="D15" s="51">
        <v>0.73</v>
      </c>
      <c r="F15" s="9"/>
      <c r="G15" s="9"/>
      <c r="H15" s="9"/>
      <c r="I15" s="9"/>
      <c r="J15" s="9"/>
      <c r="K15" s="9"/>
      <c r="L15" s="9"/>
      <c r="M15" s="9"/>
    </row>
    <row r="16" spans="1:13" ht="15.75" x14ac:dyDescent="0.25">
      <c r="A16" s="5" t="s">
        <v>10</v>
      </c>
      <c r="B16" s="47">
        <v>41456</v>
      </c>
      <c r="C16" s="51">
        <v>0.78</v>
      </c>
      <c r="D16" s="51">
        <v>0.8</v>
      </c>
      <c r="F16" s="9"/>
      <c r="G16" s="9"/>
      <c r="H16" s="9"/>
      <c r="I16" s="9"/>
      <c r="J16" s="9"/>
      <c r="K16" s="9"/>
      <c r="L16" s="9"/>
      <c r="M16" s="9"/>
    </row>
    <row r="17" spans="1:13" ht="15.75" x14ac:dyDescent="0.25">
      <c r="A17" s="5" t="s">
        <v>510</v>
      </c>
      <c r="B17" s="47">
        <v>41456</v>
      </c>
      <c r="C17" s="51">
        <v>0.88</v>
      </c>
      <c r="D17" s="51">
        <v>0.88</v>
      </c>
      <c r="F17" s="9"/>
      <c r="G17" s="9"/>
      <c r="H17" s="9"/>
      <c r="I17" s="9"/>
      <c r="J17" s="9"/>
      <c r="K17" s="9"/>
      <c r="L17" s="9"/>
      <c r="M17" s="9"/>
    </row>
    <row r="18" spans="1:13" ht="15.75" x14ac:dyDescent="0.25">
      <c r="A18" s="5" t="s">
        <v>508</v>
      </c>
      <c r="B18" s="47">
        <v>41487</v>
      </c>
      <c r="C18" s="51">
        <v>0.88</v>
      </c>
      <c r="D18" s="51">
        <v>0.81</v>
      </c>
      <c r="F18" s="9"/>
      <c r="G18" s="9"/>
      <c r="H18" s="9"/>
      <c r="I18" s="9"/>
      <c r="J18" s="9"/>
      <c r="K18" s="9"/>
      <c r="L18" s="9"/>
      <c r="M18" s="9"/>
    </row>
    <row r="19" spans="1:13" ht="15.75" x14ac:dyDescent="0.25">
      <c r="A19" s="5" t="s">
        <v>11</v>
      </c>
      <c r="B19" s="47">
        <v>41548</v>
      </c>
      <c r="C19" s="51">
        <v>1</v>
      </c>
      <c r="D19" s="51">
        <v>0.81</v>
      </c>
      <c r="F19" s="9"/>
      <c r="G19" s="9"/>
      <c r="H19" s="9"/>
      <c r="I19" s="9"/>
      <c r="J19" s="9"/>
      <c r="K19" s="9"/>
      <c r="L19" s="9"/>
      <c r="M19" s="9"/>
    </row>
    <row r="20" spans="1:13" ht="15.75" x14ac:dyDescent="0.25">
      <c r="A20" s="5" t="s">
        <v>12</v>
      </c>
      <c r="B20" s="47">
        <v>41548</v>
      </c>
      <c r="C20" s="51">
        <v>0.78</v>
      </c>
      <c r="D20" s="51">
        <v>0.7</v>
      </c>
      <c r="F20" s="9"/>
      <c r="G20" s="9"/>
      <c r="H20" s="9"/>
      <c r="I20" s="9"/>
      <c r="J20" s="9"/>
      <c r="K20" s="9"/>
      <c r="L20" s="9"/>
      <c r="M20" s="9"/>
    </row>
    <row r="21" spans="1:13" ht="15.75" x14ac:dyDescent="0.25">
      <c r="A21" s="5" t="s">
        <v>13</v>
      </c>
      <c r="B21" s="47">
        <v>41548</v>
      </c>
      <c r="C21" s="51">
        <v>0.71</v>
      </c>
      <c r="D21" s="51">
        <v>0.69</v>
      </c>
      <c r="F21" s="9"/>
      <c r="G21" s="9"/>
      <c r="H21" s="9"/>
      <c r="I21" s="9"/>
      <c r="J21" s="9"/>
      <c r="K21" s="9"/>
      <c r="L21" s="9"/>
      <c r="M21" s="9"/>
    </row>
    <row r="22" spans="1:13" ht="15.75" x14ac:dyDescent="0.25">
      <c r="A22" s="5" t="s">
        <v>14</v>
      </c>
      <c r="B22" s="47">
        <v>41579</v>
      </c>
      <c r="C22" s="51">
        <v>0.63</v>
      </c>
      <c r="D22" s="51">
        <v>0.55000000000000004</v>
      </c>
      <c r="F22" s="9"/>
      <c r="G22" s="9"/>
      <c r="H22" s="9"/>
      <c r="I22" s="9"/>
      <c r="J22" s="9"/>
      <c r="K22" s="9"/>
      <c r="L22" s="9"/>
      <c r="M22" s="9"/>
    </row>
    <row r="23" spans="1:13" ht="15.75" x14ac:dyDescent="0.25">
      <c r="A23" s="5" t="s">
        <v>515</v>
      </c>
      <c r="B23" s="47">
        <v>41579</v>
      </c>
      <c r="C23" s="51">
        <v>1</v>
      </c>
      <c r="D23" s="51">
        <v>0.9</v>
      </c>
      <c r="F23" s="9"/>
      <c r="G23" s="9"/>
      <c r="H23" s="9"/>
      <c r="I23" s="9"/>
      <c r="J23" s="9"/>
      <c r="K23" s="9"/>
      <c r="L23" s="9"/>
      <c r="M23" s="9"/>
    </row>
    <row r="24" spans="1:13" ht="15.75" x14ac:dyDescent="0.25">
      <c r="A24" s="5" t="s">
        <v>15</v>
      </c>
      <c r="B24" s="47">
        <v>41579</v>
      </c>
      <c r="C24" s="51">
        <v>1</v>
      </c>
      <c r="D24" s="51">
        <v>0.82</v>
      </c>
      <c r="F24" s="9"/>
      <c r="G24" s="9"/>
      <c r="H24" s="9"/>
      <c r="I24" s="9"/>
      <c r="J24" s="9"/>
      <c r="K24" s="9"/>
      <c r="L24" s="9"/>
      <c r="M24" s="9"/>
    </row>
    <row r="25" spans="1:13" ht="15.75" x14ac:dyDescent="0.25">
      <c r="A25" s="5" t="s">
        <v>16</v>
      </c>
      <c r="B25" s="47">
        <v>41579</v>
      </c>
      <c r="C25" s="51">
        <v>0.8</v>
      </c>
      <c r="D25" s="51">
        <v>0.7</v>
      </c>
      <c r="F25" s="9"/>
      <c r="G25" s="9"/>
      <c r="H25" s="9"/>
      <c r="I25" s="9"/>
      <c r="J25" s="9"/>
      <c r="K25" s="9"/>
      <c r="L25" s="9"/>
      <c r="M25" s="9"/>
    </row>
    <row r="26" spans="1:13" ht="15.75" x14ac:dyDescent="0.25">
      <c r="A26" s="5" t="s">
        <v>512</v>
      </c>
      <c r="B26" s="47">
        <v>41579</v>
      </c>
      <c r="C26" s="51">
        <v>0.94</v>
      </c>
      <c r="D26" s="51">
        <v>0.9</v>
      </c>
      <c r="F26" s="9"/>
      <c r="G26" s="9"/>
      <c r="H26" s="9"/>
      <c r="I26" s="9"/>
      <c r="J26" s="9"/>
      <c r="K26" s="9"/>
      <c r="L26" s="9"/>
      <c r="M26" s="9"/>
    </row>
    <row r="27" spans="1:13" ht="15.75" x14ac:dyDescent="0.25">
      <c r="A27" s="5" t="s">
        <v>17</v>
      </c>
      <c r="B27" s="47">
        <v>41579</v>
      </c>
      <c r="C27" s="51">
        <v>0.96</v>
      </c>
      <c r="D27" s="51">
        <v>0.9</v>
      </c>
      <c r="F27" s="9"/>
      <c r="G27" s="9"/>
      <c r="H27" s="9"/>
      <c r="I27" s="9"/>
      <c r="J27" s="9"/>
      <c r="K27" s="9"/>
      <c r="L27" s="9"/>
      <c r="M27" s="9"/>
    </row>
    <row r="28" spans="1:13" ht="15.75" x14ac:dyDescent="0.25">
      <c r="A28" s="5" t="s">
        <v>18</v>
      </c>
      <c r="B28" s="47">
        <v>41579</v>
      </c>
      <c r="C28" s="51">
        <v>0.85</v>
      </c>
      <c r="D28" s="51">
        <v>0.73</v>
      </c>
      <c r="F28" s="9"/>
      <c r="G28" s="9"/>
      <c r="H28" s="9"/>
      <c r="I28" s="9"/>
      <c r="J28" s="9"/>
      <c r="K28" s="9"/>
      <c r="L28" s="9"/>
      <c r="M28" s="9"/>
    </row>
    <row r="29" spans="1:13" ht="15.75" x14ac:dyDescent="0.25">
      <c r="A29" s="5" t="s">
        <v>516</v>
      </c>
      <c r="B29" s="47">
        <v>41579</v>
      </c>
      <c r="C29" s="51">
        <v>0.75</v>
      </c>
      <c r="D29" s="51"/>
      <c r="F29" s="9"/>
      <c r="G29" s="9"/>
      <c r="H29" s="9"/>
      <c r="I29" s="9"/>
      <c r="J29" s="9"/>
      <c r="K29" s="9"/>
      <c r="L29" s="9"/>
      <c r="M29" s="9"/>
    </row>
    <row r="30" spans="1:13" ht="15.75" x14ac:dyDescent="0.25">
      <c r="A30" s="5" t="s">
        <v>514</v>
      </c>
      <c r="B30" s="47">
        <v>41609</v>
      </c>
      <c r="C30" s="51">
        <v>0.89</v>
      </c>
      <c r="D30" s="51">
        <v>0.78</v>
      </c>
      <c r="F30" s="9"/>
      <c r="G30" s="9"/>
      <c r="H30" s="9"/>
      <c r="I30" s="9"/>
      <c r="J30" s="9"/>
      <c r="K30" s="9"/>
      <c r="L30" s="9"/>
      <c r="M30" s="9"/>
    </row>
    <row r="31" spans="1:13" ht="16.5" thickBot="1" x14ac:dyDescent="0.3">
      <c r="A31" s="34" t="s">
        <v>19</v>
      </c>
      <c r="B31" s="48">
        <v>41609</v>
      </c>
      <c r="C31" s="52">
        <v>0.94</v>
      </c>
      <c r="D31" s="53"/>
      <c r="F31" s="9"/>
      <c r="G31" s="9"/>
      <c r="H31" s="9"/>
      <c r="I31" s="9"/>
      <c r="J31" s="9"/>
      <c r="K31" s="9"/>
      <c r="L31" s="9"/>
      <c r="M31" s="9"/>
    </row>
    <row r="32" spans="1:13" ht="15.75" x14ac:dyDescent="0.25">
      <c r="A32" s="45" t="s">
        <v>506</v>
      </c>
      <c r="B32" s="33"/>
      <c r="C32" s="54">
        <f>AVERAGE(C4:C31)</f>
        <v>0.87035714285714305</v>
      </c>
      <c r="D32" s="54">
        <f>AVERAGE(D4:D31)</f>
        <v>0.77807692307692311</v>
      </c>
      <c r="F32" s="9"/>
      <c r="G32" s="9"/>
      <c r="H32" s="9"/>
      <c r="I32" s="9"/>
      <c r="J32" s="9"/>
      <c r="K32" s="9"/>
      <c r="L32" s="9"/>
      <c r="M32" s="9"/>
    </row>
    <row r="33" spans="1:13" ht="15.75" x14ac:dyDescent="0.25">
      <c r="A33" s="8" t="s">
        <v>23</v>
      </c>
      <c r="B33" s="6"/>
      <c r="C33" s="55">
        <f>MIN(C4:C31)</f>
        <v>0.63</v>
      </c>
      <c r="D33" s="55">
        <f>MIN(D4:D31)</f>
        <v>0.54</v>
      </c>
      <c r="F33" s="9"/>
      <c r="G33" s="9"/>
      <c r="H33" s="9"/>
      <c r="I33" s="9"/>
      <c r="J33" s="9"/>
      <c r="K33" s="9"/>
      <c r="L33" s="9"/>
      <c r="M33" s="9"/>
    </row>
    <row r="34" spans="1:13" ht="15.75" x14ac:dyDescent="0.25">
      <c r="A34" s="8" t="s">
        <v>24</v>
      </c>
      <c r="B34" s="6"/>
      <c r="C34" s="55">
        <f>MAX(C4:C31)</f>
        <v>1</v>
      </c>
      <c r="D34" s="55">
        <f>MAX(D4:D31)</f>
        <v>0.91</v>
      </c>
      <c r="F34" s="9"/>
      <c r="G34" s="9"/>
      <c r="H34" s="9"/>
      <c r="I34" s="9"/>
      <c r="J34" s="9"/>
      <c r="K34" s="9"/>
      <c r="L34" s="9"/>
      <c r="M34" s="9"/>
    </row>
    <row r="35" spans="1:13" ht="15.75" x14ac:dyDescent="0.25">
      <c r="A35" s="8" t="s">
        <v>22</v>
      </c>
      <c r="B35" s="6"/>
      <c r="C35" s="56">
        <f>COUNTIF(C4:C31,"")</f>
        <v>0</v>
      </c>
      <c r="D35" s="56">
        <f>COUNTIF(D4:D31,"")</f>
        <v>2</v>
      </c>
      <c r="F35" s="9"/>
      <c r="G35" s="9"/>
      <c r="H35" s="9"/>
      <c r="I35" s="9"/>
      <c r="J35" s="9"/>
      <c r="K35" s="9"/>
      <c r="L35" s="9"/>
      <c r="M35" s="9"/>
    </row>
    <row r="36" spans="1:13" x14ac:dyDescent="0.25">
      <c r="B36" s="7"/>
      <c r="C36" s="7"/>
      <c r="D36" s="7"/>
    </row>
  </sheetData>
  <mergeCells count="2">
    <mergeCell ref="A2:B2"/>
    <mergeCell ref="A1:D1"/>
  </mergeCells>
  <pageMargins left="0.7" right="0.7" top="0.78740157499999996" bottom="0.78740157499999996" header="0.3" footer="0.3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1"/>
  <sheetViews>
    <sheetView zoomScaleNormal="100" workbookViewId="0">
      <selection activeCell="L4" sqref="L4"/>
    </sheetView>
  </sheetViews>
  <sheetFormatPr baseColWidth="10" defaultRowHeight="15" x14ac:dyDescent="0.25"/>
  <cols>
    <col min="1" max="1" width="24.7109375" bestFit="1" customWidth="1"/>
    <col min="2" max="2" width="14.5703125" bestFit="1" customWidth="1"/>
    <col min="3" max="3" width="7.140625" bestFit="1" customWidth="1"/>
    <col min="4" max="4" width="15.140625" bestFit="1" customWidth="1"/>
    <col min="5" max="5" width="10.5703125" bestFit="1" customWidth="1"/>
    <col min="6" max="6" width="21.5703125" hidden="1" customWidth="1"/>
    <col min="7" max="7" width="6.28515625" hidden="1" customWidth="1"/>
    <col min="8" max="8" width="14.7109375" hidden="1" customWidth="1"/>
    <col min="9" max="9" width="0" hidden="1" customWidth="1"/>
    <col min="12" max="12" width="36.28515625" bestFit="1" customWidth="1"/>
    <col min="14" max="14" width="10.85546875" customWidth="1"/>
    <col min="15" max="15" width="8.7109375" customWidth="1"/>
    <col min="16" max="16" width="11.7109375" bestFit="1" customWidth="1"/>
    <col min="17" max="17" width="12.28515625" bestFit="1" customWidth="1"/>
  </cols>
  <sheetData>
    <row r="1" spans="1:24" ht="18.75" x14ac:dyDescent="0.25">
      <c r="A1" s="35" t="s">
        <v>25</v>
      </c>
      <c r="B1" s="10"/>
      <c r="C1" s="11"/>
      <c r="D1" s="11"/>
      <c r="E1" s="11"/>
      <c r="F1" s="12"/>
      <c r="G1" s="13"/>
      <c r="H1" s="14"/>
      <c r="I1" s="11"/>
      <c r="J1" s="15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ht="18.75" x14ac:dyDescent="0.25">
      <c r="A2" s="36"/>
      <c r="B2" s="10"/>
      <c r="C2" s="11"/>
      <c r="D2" s="11"/>
      <c r="E2" s="11"/>
      <c r="F2" s="12"/>
      <c r="G2" s="13"/>
      <c r="H2" s="14"/>
      <c r="I2" s="11"/>
      <c r="J2" s="15"/>
      <c r="K2" s="16"/>
      <c r="L2" s="16"/>
      <c r="M2" s="59" t="s">
        <v>26</v>
      </c>
      <c r="N2" s="59"/>
      <c r="O2" s="18">
        <v>0.05</v>
      </c>
      <c r="P2" s="18"/>
      <c r="Q2" s="16"/>
      <c r="R2" s="16"/>
      <c r="S2" s="16"/>
      <c r="T2" s="16"/>
      <c r="U2" s="17"/>
      <c r="V2" s="18"/>
      <c r="W2" s="18"/>
      <c r="X2" s="16"/>
    </row>
    <row r="3" spans="1:24" ht="45" x14ac:dyDescent="0.25">
      <c r="A3" s="19" t="s">
        <v>27</v>
      </c>
      <c r="B3" s="19" t="s">
        <v>28</v>
      </c>
      <c r="C3" s="20" t="s">
        <v>29</v>
      </c>
      <c r="D3" s="20" t="s">
        <v>30</v>
      </c>
      <c r="E3" s="21" t="s">
        <v>31</v>
      </c>
      <c r="F3" s="22" t="s">
        <v>32</v>
      </c>
      <c r="G3" s="23" t="s">
        <v>33</v>
      </c>
      <c r="H3" s="22" t="s">
        <v>34</v>
      </c>
      <c r="I3" s="22" t="s">
        <v>35</v>
      </c>
      <c r="J3" s="24" t="s">
        <v>502</v>
      </c>
      <c r="K3" s="25" t="s">
        <v>36</v>
      </c>
      <c r="L3" s="25" t="s">
        <v>485</v>
      </c>
      <c r="M3" s="25" t="s">
        <v>37</v>
      </c>
      <c r="N3" s="25" t="s">
        <v>500</v>
      </c>
      <c r="O3" s="25" t="s">
        <v>501</v>
      </c>
      <c r="P3" s="25" t="s">
        <v>38</v>
      </c>
      <c r="Q3" s="25" t="s">
        <v>39</v>
      </c>
    </row>
    <row r="4" spans="1:24" x14ac:dyDescent="0.25">
      <c r="A4" s="26">
        <v>41312</v>
      </c>
      <c r="B4" s="27">
        <v>5017572</v>
      </c>
      <c r="C4" s="28" t="s">
        <v>40</v>
      </c>
      <c r="D4" s="28" t="s">
        <v>42</v>
      </c>
      <c r="E4" s="28" t="s">
        <v>43</v>
      </c>
      <c r="F4" s="28" t="s">
        <v>44</v>
      </c>
      <c r="G4" s="30">
        <v>6003</v>
      </c>
      <c r="H4" s="28" t="s">
        <v>45</v>
      </c>
      <c r="I4" s="31">
        <v>16287</v>
      </c>
      <c r="J4" s="29" t="s">
        <v>41</v>
      </c>
      <c r="K4" t="s">
        <v>492</v>
      </c>
      <c r="L4" s="41" t="str">
        <f>VLOOKUP(K4,Kursangebot!$A$3:$D$9,2,FALSE)</f>
        <v>Dipl. Event Manager/in</v>
      </c>
      <c r="M4" s="39">
        <v>2960</v>
      </c>
      <c r="N4" s="39">
        <v>100</v>
      </c>
      <c r="O4" s="38">
        <f>IF(J4="ja",$O$2,0%)</f>
        <v>0.05</v>
      </c>
      <c r="P4" s="40">
        <f t="shared" ref="P4:P67" si="0">M4*O4</f>
        <v>148</v>
      </c>
      <c r="Q4" s="40">
        <f>M4+N4-P4</f>
        <v>2912</v>
      </c>
    </row>
    <row r="5" spans="1:24" x14ac:dyDescent="0.25">
      <c r="A5" s="26">
        <v>41312</v>
      </c>
      <c r="B5" s="27">
        <v>5017563</v>
      </c>
      <c r="C5" s="28" t="s">
        <v>40</v>
      </c>
      <c r="D5" s="28" t="s">
        <v>46</v>
      </c>
      <c r="E5" s="28" t="s">
        <v>47</v>
      </c>
      <c r="F5" s="28" t="s">
        <v>48</v>
      </c>
      <c r="G5" s="30">
        <v>6048</v>
      </c>
      <c r="H5" s="28" t="s">
        <v>49</v>
      </c>
      <c r="I5" s="31">
        <v>22414</v>
      </c>
      <c r="J5" s="29" t="s">
        <v>484</v>
      </c>
      <c r="K5" t="s">
        <v>494</v>
      </c>
      <c r="L5" s="41" t="str">
        <f>VLOOKUP(K5,Kursangebot!$A$3:$D$9,2,FALSE)</f>
        <v>Dipl. Einkaufsmanager/in</v>
      </c>
      <c r="M5" s="39">
        <v>2940</v>
      </c>
      <c r="N5" s="39">
        <v>100</v>
      </c>
      <c r="O5" s="38">
        <f t="shared" ref="O5:O68" si="1">IF(J5="ja",$O$2,0%)</f>
        <v>0</v>
      </c>
      <c r="P5" s="40">
        <f t="shared" si="0"/>
        <v>0</v>
      </c>
      <c r="Q5" s="40">
        <f t="shared" ref="Q5:Q68" si="2">M5+N5-P5</f>
        <v>3040</v>
      </c>
    </row>
    <row r="6" spans="1:24" x14ac:dyDescent="0.25">
      <c r="A6" s="26">
        <v>41312</v>
      </c>
      <c r="B6" s="27">
        <v>5017552</v>
      </c>
      <c r="C6" s="28" t="s">
        <v>50</v>
      </c>
      <c r="D6" s="28" t="s">
        <v>51</v>
      </c>
      <c r="E6" s="28" t="s">
        <v>52</v>
      </c>
      <c r="F6" s="28" t="s">
        <v>53</v>
      </c>
      <c r="G6" s="30">
        <v>6010</v>
      </c>
      <c r="H6" s="28" t="s">
        <v>54</v>
      </c>
      <c r="I6" s="31">
        <v>27958</v>
      </c>
      <c r="J6" s="29" t="s">
        <v>484</v>
      </c>
      <c r="K6" t="s">
        <v>494</v>
      </c>
      <c r="L6" s="41" t="str">
        <f>VLOOKUP(K6,Kursangebot!$A$3:$D$9,2,FALSE)</f>
        <v>Dipl. Einkaufsmanager/in</v>
      </c>
      <c r="M6" s="39">
        <v>2940</v>
      </c>
      <c r="N6" s="39">
        <v>100</v>
      </c>
      <c r="O6" s="38">
        <f t="shared" si="1"/>
        <v>0</v>
      </c>
      <c r="P6" s="40">
        <f t="shared" si="0"/>
        <v>0</v>
      </c>
      <c r="Q6" s="40">
        <f t="shared" si="2"/>
        <v>3040</v>
      </c>
    </row>
    <row r="7" spans="1:24" x14ac:dyDescent="0.25">
      <c r="A7" s="26">
        <v>41312</v>
      </c>
      <c r="B7" s="27">
        <v>5017558</v>
      </c>
      <c r="C7" s="28" t="s">
        <v>40</v>
      </c>
      <c r="D7" s="28" t="s">
        <v>55</v>
      </c>
      <c r="E7" s="28" t="s">
        <v>56</v>
      </c>
      <c r="F7" s="28" t="s">
        <v>57</v>
      </c>
      <c r="G7" s="30">
        <v>6006</v>
      </c>
      <c r="H7" s="28" t="s">
        <v>45</v>
      </c>
      <c r="I7" s="31">
        <v>26024</v>
      </c>
      <c r="J7" s="29" t="s">
        <v>41</v>
      </c>
      <c r="K7" t="s">
        <v>489</v>
      </c>
      <c r="L7" s="41" t="str">
        <f>VLOOKUP(K7,Kursangebot!$A$3:$D$9,2,FALSE)</f>
        <v>Finanzplaner/in mit eidg. Fachausweis</v>
      </c>
      <c r="M7" s="39">
        <v>4800</v>
      </c>
      <c r="N7" s="39">
        <v>0</v>
      </c>
      <c r="O7" s="38">
        <f t="shared" si="1"/>
        <v>0.05</v>
      </c>
      <c r="P7" s="40">
        <f t="shared" si="0"/>
        <v>240</v>
      </c>
      <c r="Q7" s="40">
        <f t="shared" si="2"/>
        <v>4560</v>
      </c>
    </row>
    <row r="8" spans="1:24" x14ac:dyDescent="0.25">
      <c r="A8" s="26">
        <v>41312</v>
      </c>
      <c r="B8" s="27">
        <v>5017573</v>
      </c>
      <c r="C8" s="28" t="s">
        <v>50</v>
      </c>
      <c r="D8" s="28" t="s">
        <v>58</v>
      </c>
      <c r="E8" s="28" t="s">
        <v>59</v>
      </c>
      <c r="F8" s="28" t="s">
        <v>60</v>
      </c>
      <c r="G8" s="30">
        <v>6048</v>
      </c>
      <c r="H8" s="28" t="s">
        <v>49</v>
      </c>
      <c r="I8" s="31">
        <v>14207</v>
      </c>
      <c r="J8" s="29" t="s">
        <v>41</v>
      </c>
      <c r="K8" t="s">
        <v>497</v>
      </c>
      <c r="L8" s="41" t="str">
        <f>VLOOKUP(K8,Kursangebot!$A$3:$D$9,2,FALSE)</f>
        <v>Vorbereitungskurs MarKom</v>
      </c>
      <c r="M8" s="39">
        <v>2900</v>
      </c>
      <c r="N8" s="39">
        <v>50</v>
      </c>
      <c r="O8" s="38">
        <f t="shared" si="1"/>
        <v>0.05</v>
      </c>
      <c r="P8" s="40">
        <f t="shared" si="0"/>
        <v>145</v>
      </c>
      <c r="Q8" s="40">
        <f t="shared" si="2"/>
        <v>2805</v>
      </c>
    </row>
    <row r="9" spans="1:24" x14ac:dyDescent="0.25">
      <c r="A9" s="26">
        <v>41312</v>
      </c>
      <c r="B9" s="27">
        <v>5017560</v>
      </c>
      <c r="C9" s="28" t="s">
        <v>50</v>
      </c>
      <c r="D9" s="28" t="s">
        <v>61</v>
      </c>
      <c r="E9" s="28" t="s">
        <v>59</v>
      </c>
      <c r="F9" s="28" t="s">
        <v>62</v>
      </c>
      <c r="G9" s="30">
        <v>6002</v>
      </c>
      <c r="H9" s="28" t="s">
        <v>45</v>
      </c>
      <c r="I9" s="31">
        <v>31391</v>
      </c>
      <c r="J9" s="29" t="s">
        <v>41</v>
      </c>
      <c r="K9" t="s">
        <v>487</v>
      </c>
      <c r="L9" s="41" t="str">
        <f>VLOOKUP(K9,Kursangebot!$A$3:$D$9,2,FALSE)</f>
        <v>Dipl. Finanzberater/in IAF</v>
      </c>
      <c r="M9" s="39">
        <v>8100</v>
      </c>
      <c r="N9" s="39">
        <v>0</v>
      </c>
      <c r="O9" s="38">
        <f t="shared" si="1"/>
        <v>0.05</v>
      </c>
      <c r="P9" s="40">
        <f t="shared" si="0"/>
        <v>405</v>
      </c>
      <c r="Q9" s="40">
        <f t="shared" si="2"/>
        <v>7695</v>
      </c>
    </row>
    <row r="10" spans="1:24" x14ac:dyDescent="0.25">
      <c r="A10" s="26">
        <v>41320</v>
      </c>
      <c r="B10" s="27">
        <v>5017676</v>
      </c>
      <c r="C10" s="28" t="s">
        <v>50</v>
      </c>
      <c r="D10" s="28" t="s">
        <v>66</v>
      </c>
      <c r="E10" s="28" t="s">
        <v>67</v>
      </c>
      <c r="F10" s="28" t="s">
        <v>68</v>
      </c>
      <c r="G10" s="30">
        <v>6020</v>
      </c>
      <c r="H10" s="28" t="s">
        <v>69</v>
      </c>
      <c r="I10" s="31">
        <v>26118</v>
      </c>
      <c r="J10" s="29" t="s">
        <v>484</v>
      </c>
      <c r="K10" t="s">
        <v>492</v>
      </c>
      <c r="L10" s="41" t="str">
        <f>VLOOKUP(K10,Kursangebot!$A$3:$D$9,2,FALSE)</f>
        <v>Dipl. Event Manager/in</v>
      </c>
      <c r="M10" s="39">
        <v>2960</v>
      </c>
      <c r="N10" s="39">
        <v>100</v>
      </c>
      <c r="O10" s="38">
        <f t="shared" si="1"/>
        <v>0</v>
      </c>
      <c r="P10" s="40">
        <f t="shared" si="0"/>
        <v>0</v>
      </c>
      <c r="Q10" s="40">
        <f t="shared" si="2"/>
        <v>3060</v>
      </c>
    </row>
    <row r="11" spans="1:24" x14ac:dyDescent="0.25">
      <c r="A11" s="26">
        <v>41320</v>
      </c>
      <c r="B11" s="27">
        <v>5017678</v>
      </c>
      <c r="C11" s="28" t="s">
        <v>50</v>
      </c>
      <c r="D11" s="28" t="s">
        <v>71</v>
      </c>
      <c r="E11" s="28" t="s">
        <v>67</v>
      </c>
      <c r="F11" s="28" t="s">
        <v>72</v>
      </c>
      <c r="G11" s="30">
        <v>6010</v>
      </c>
      <c r="H11" s="28" t="s">
        <v>54</v>
      </c>
      <c r="I11" s="31">
        <v>16173</v>
      </c>
      <c r="J11" s="29" t="s">
        <v>484</v>
      </c>
      <c r="K11" t="s">
        <v>491</v>
      </c>
      <c r="L11" s="41" t="str">
        <f>VLOOKUP(K11,Kursangebot!$A$3:$D$9,2,FALSE)</f>
        <v>Sachbearbeiter/in Tourismus</v>
      </c>
      <c r="M11" s="39">
        <v>3150</v>
      </c>
      <c r="N11" s="39">
        <v>250</v>
      </c>
      <c r="O11" s="38">
        <f t="shared" si="1"/>
        <v>0</v>
      </c>
      <c r="P11" s="40">
        <f t="shared" si="0"/>
        <v>0</v>
      </c>
      <c r="Q11" s="40">
        <f t="shared" si="2"/>
        <v>3400</v>
      </c>
    </row>
    <row r="12" spans="1:24" x14ac:dyDescent="0.25">
      <c r="A12" s="26">
        <v>41322</v>
      </c>
      <c r="B12" s="27">
        <v>5017711</v>
      </c>
      <c r="C12" s="28" t="s">
        <v>50</v>
      </c>
      <c r="D12" s="28" t="s">
        <v>55</v>
      </c>
      <c r="E12" s="28" t="s">
        <v>74</v>
      </c>
      <c r="F12" s="28" t="s">
        <v>75</v>
      </c>
      <c r="G12" s="30">
        <v>6300</v>
      </c>
      <c r="H12" s="28" t="s">
        <v>76</v>
      </c>
      <c r="I12" s="31">
        <v>25532</v>
      </c>
      <c r="J12" s="29" t="s">
        <v>484</v>
      </c>
      <c r="K12" t="s">
        <v>487</v>
      </c>
      <c r="L12" s="41" t="str">
        <f>VLOOKUP(K12,Kursangebot!$A$3:$D$9,2,FALSE)</f>
        <v>Dipl. Finanzberater/in IAF</v>
      </c>
      <c r="M12" s="39">
        <v>8100</v>
      </c>
      <c r="N12" s="39">
        <v>0</v>
      </c>
      <c r="O12" s="38">
        <f t="shared" si="1"/>
        <v>0</v>
      </c>
      <c r="P12" s="40">
        <f t="shared" si="0"/>
        <v>0</v>
      </c>
      <c r="Q12" s="40">
        <f t="shared" si="2"/>
        <v>8100</v>
      </c>
    </row>
    <row r="13" spans="1:24" x14ac:dyDescent="0.25">
      <c r="A13" s="26">
        <v>41322</v>
      </c>
      <c r="B13" s="27">
        <v>5017713</v>
      </c>
      <c r="C13" s="28" t="s">
        <v>50</v>
      </c>
      <c r="D13" s="28" t="s">
        <v>77</v>
      </c>
      <c r="E13" s="28" t="s">
        <v>78</v>
      </c>
      <c r="F13" s="28" t="s">
        <v>79</v>
      </c>
      <c r="G13" s="30">
        <v>6010</v>
      </c>
      <c r="H13" s="28" t="s">
        <v>54</v>
      </c>
      <c r="I13" s="31">
        <v>32500</v>
      </c>
      <c r="J13" s="29" t="s">
        <v>484</v>
      </c>
      <c r="K13" t="s">
        <v>489</v>
      </c>
      <c r="L13" s="41" t="str">
        <f>VLOOKUP(K13,Kursangebot!$A$3:$D$9,2,FALSE)</f>
        <v>Finanzplaner/in mit eidg. Fachausweis</v>
      </c>
      <c r="M13" s="39">
        <v>4800</v>
      </c>
      <c r="N13" s="39">
        <v>0</v>
      </c>
      <c r="O13" s="38">
        <f t="shared" si="1"/>
        <v>0</v>
      </c>
      <c r="P13" s="40">
        <f t="shared" si="0"/>
        <v>0</v>
      </c>
      <c r="Q13" s="40">
        <f t="shared" si="2"/>
        <v>4800</v>
      </c>
    </row>
    <row r="14" spans="1:24" x14ac:dyDescent="0.25">
      <c r="A14" s="26">
        <v>41322</v>
      </c>
      <c r="B14" s="27">
        <v>5017705</v>
      </c>
      <c r="C14" s="28" t="s">
        <v>40</v>
      </c>
      <c r="D14" s="28" t="s">
        <v>82</v>
      </c>
      <c r="E14" s="28" t="s">
        <v>80</v>
      </c>
      <c r="F14" s="28" t="s">
        <v>83</v>
      </c>
      <c r="G14" s="30">
        <v>6048</v>
      </c>
      <c r="H14" s="28" t="s">
        <v>49</v>
      </c>
      <c r="I14" s="31">
        <v>19951</v>
      </c>
      <c r="J14" s="29" t="s">
        <v>484</v>
      </c>
      <c r="K14" t="s">
        <v>495</v>
      </c>
      <c r="L14" s="41" t="str">
        <f>VLOOKUP(K14,Kursangebot!$A$3:$D$9,2,FALSE)</f>
        <v>Dipl. Verkaufsspezialist/in</v>
      </c>
      <c r="M14" s="39">
        <v>2750</v>
      </c>
      <c r="N14" s="39">
        <v>0</v>
      </c>
      <c r="O14" s="38">
        <f t="shared" si="1"/>
        <v>0</v>
      </c>
      <c r="P14" s="40">
        <f t="shared" si="0"/>
        <v>0</v>
      </c>
      <c r="Q14" s="40">
        <f t="shared" si="2"/>
        <v>2750</v>
      </c>
    </row>
    <row r="15" spans="1:24" x14ac:dyDescent="0.25">
      <c r="A15" s="26">
        <v>41322</v>
      </c>
      <c r="B15" s="27">
        <v>5017714</v>
      </c>
      <c r="C15" s="28" t="s">
        <v>40</v>
      </c>
      <c r="D15" s="28" t="s">
        <v>84</v>
      </c>
      <c r="E15" s="28" t="s">
        <v>80</v>
      </c>
      <c r="F15" s="28" t="s">
        <v>85</v>
      </c>
      <c r="G15" s="30">
        <v>6300</v>
      </c>
      <c r="H15" s="28" t="s">
        <v>76</v>
      </c>
      <c r="I15" s="31">
        <v>29385</v>
      </c>
      <c r="J15" s="29" t="s">
        <v>484</v>
      </c>
      <c r="K15" t="s">
        <v>494</v>
      </c>
      <c r="L15" s="41" t="str">
        <f>VLOOKUP(K15,Kursangebot!$A$3:$D$9,2,FALSE)</f>
        <v>Dipl. Einkaufsmanager/in</v>
      </c>
      <c r="M15" s="39">
        <v>2940</v>
      </c>
      <c r="N15" s="39">
        <v>100</v>
      </c>
      <c r="O15" s="38">
        <f t="shared" si="1"/>
        <v>0</v>
      </c>
      <c r="P15" s="40">
        <f t="shared" si="0"/>
        <v>0</v>
      </c>
      <c r="Q15" s="40">
        <f t="shared" si="2"/>
        <v>3040</v>
      </c>
    </row>
    <row r="16" spans="1:24" x14ac:dyDescent="0.25">
      <c r="A16" s="26">
        <v>41322</v>
      </c>
      <c r="B16" s="27">
        <v>5017709</v>
      </c>
      <c r="C16" s="28" t="s">
        <v>40</v>
      </c>
      <c r="D16" s="28" t="s">
        <v>87</v>
      </c>
      <c r="E16" s="28" t="s">
        <v>86</v>
      </c>
      <c r="F16" s="28" t="s">
        <v>88</v>
      </c>
      <c r="G16" s="30">
        <v>6010</v>
      </c>
      <c r="H16" s="28" t="s">
        <v>54</v>
      </c>
      <c r="I16" s="31">
        <v>28326</v>
      </c>
      <c r="J16" s="29" t="s">
        <v>484</v>
      </c>
      <c r="K16" t="s">
        <v>492</v>
      </c>
      <c r="L16" s="41" t="str">
        <f>VLOOKUP(K16,Kursangebot!$A$3:$D$9,2,FALSE)</f>
        <v>Dipl. Event Manager/in</v>
      </c>
      <c r="M16" s="39">
        <v>2960</v>
      </c>
      <c r="N16" s="39">
        <v>100</v>
      </c>
      <c r="O16" s="38">
        <f t="shared" si="1"/>
        <v>0</v>
      </c>
      <c r="P16" s="40">
        <f t="shared" si="0"/>
        <v>0</v>
      </c>
      <c r="Q16" s="40">
        <f t="shared" si="2"/>
        <v>3060</v>
      </c>
    </row>
    <row r="17" spans="1:17" x14ac:dyDescent="0.25">
      <c r="A17" s="26">
        <v>41322</v>
      </c>
      <c r="B17" s="27">
        <v>5017707</v>
      </c>
      <c r="C17" s="28" t="s">
        <v>40</v>
      </c>
      <c r="D17" s="28" t="s">
        <v>89</v>
      </c>
      <c r="E17" s="28" t="s">
        <v>90</v>
      </c>
      <c r="F17" s="28" t="s">
        <v>91</v>
      </c>
      <c r="G17" s="30">
        <v>6234</v>
      </c>
      <c r="H17" s="28" t="s">
        <v>92</v>
      </c>
      <c r="I17" s="31">
        <v>31686</v>
      </c>
      <c r="J17" s="29" t="s">
        <v>41</v>
      </c>
      <c r="K17" t="s">
        <v>492</v>
      </c>
      <c r="L17" s="41" t="str">
        <f>VLOOKUP(K17,Kursangebot!$A$3:$D$9,2,FALSE)</f>
        <v>Dipl. Event Manager/in</v>
      </c>
      <c r="M17" s="39">
        <v>2960</v>
      </c>
      <c r="N17" s="39">
        <v>100</v>
      </c>
      <c r="O17" s="38">
        <f t="shared" si="1"/>
        <v>0.05</v>
      </c>
      <c r="P17" s="40">
        <f t="shared" si="0"/>
        <v>148</v>
      </c>
      <c r="Q17" s="40">
        <f t="shared" si="2"/>
        <v>2912</v>
      </c>
    </row>
    <row r="18" spans="1:17" x14ac:dyDescent="0.25">
      <c r="A18" s="26">
        <v>41327</v>
      </c>
      <c r="B18" s="27">
        <v>5017734</v>
      </c>
      <c r="C18" s="28" t="s">
        <v>40</v>
      </c>
      <c r="D18" s="28" t="s">
        <v>95</v>
      </c>
      <c r="E18" s="28" t="s">
        <v>93</v>
      </c>
      <c r="F18" s="28" t="s">
        <v>96</v>
      </c>
      <c r="G18" s="30">
        <v>6014</v>
      </c>
      <c r="H18" s="28" t="s">
        <v>97</v>
      </c>
      <c r="I18" s="31">
        <v>30029</v>
      </c>
      <c r="J18" s="29" t="s">
        <v>484</v>
      </c>
      <c r="K18" t="s">
        <v>495</v>
      </c>
      <c r="L18" s="41" t="str">
        <f>VLOOKUP(K18,Kursangebot!$A$3:$D$9,2,FALSE)</f>
        <v>Dipl. Verkaufsspezialist/in</v>
      </c>
      <c r="M18" s="39">
        <v>2750</v>
      </c>
      <c r="N18" s="39">
        <v>0</v>
      </c>
      <c r="O18" s="38">
        <f t="shared" si="1"/>
        <v>0</v>
      </c>
      <c r="P18" s="40">
        <f t="shared" si="0"/>
        <v>0</v>
      </c>
      <c r="Q18" s="40">
        <f t="shared" si="2"/>
        <v>2750</v>
      </c>
    </row>
    <row r="19" spans="1:17" x14ac:dyDescent="0.25">
      <c r="A19" s="26">
        <v>41328</v>
      </c>
      <c r="B19" s="27">
        <v>5017742</v>
      </c>
      <c r="C19" s="28" t="s">
        <v>40</v>
      </c>
      <c r="D19" s="28" t="s">
        <v>98</v>
      </c>
      <c r="E19" s="28" t="s">
        <v>99</v>
      </c>
      <c r="F19" s="28" t="s">
        <v>100</v>
      </c>
      <c r="G19" s="30">
        <v>6010</v>
      </c>
      <c r="H19" s="28" t="s">
        <v>54</v>
      </c>
      <c r="I19" s="31">
        <v>15614</v>
      </c>
      <c r="J19" s="29" t="s">
        <v>484</v>
      </c>
      <c r="K19" t="s">
        <v>495</v>
      </c>
      <c r="L19" s="41" t="str">
        <f>VLOOKUP(K19,Kursangebot!$A$3:$D$9,2,FALSE)</f>
        <v>Dipl. Verkaufsspezialist/in</v>
      </c>
      <c r="M19" s="39">
        <v>2750</v>
      </c>
      <c r="N19" s="39">
        <v>0</v>
      </c>
      <c r="O19" s="38">
        <f t="shared" si="1"/>
        <v>0</v>
      </c>
      <c r="P19" s="40">
        <f t="shared" si="0"/>
        <v>0</v>
      </c>
      <c r="Q19" s="40">
        <f t="shared" si="2"/>
        <v>2750</v>
      </c>
    </row>
    <row r="20" spans="1:17" x14ac:dyDescent="0.25">
      <c r="A20" s="26">
        <v>41328</v>
      </c>
      <c r="B20" s="27">
        <v>5017745</v>
      </c>
      <c r="C20" s="28" t="s">
        <v>50</v>
      </c>
      <c r="D20" s="28" t="s">
        <v>101</v>
      </c>
      <c r="E20" s="28" t="s">
        <v>102</v>
      </c>
      <c r="F20" s="28" t="s">
        <v>103</v>
      </c>
      <c r="G20" s="30">
        <v>6045</v>
      </c>
      <c r="H20" s="28" t="s">
        <v>104</v>
      </c>
      <c r="I20" s="31">
        <v>19473</v>
      </c>
      <c r="J20" s="29" t="s">
        <v>41</v>
      </c>
      <c r="K20" t="s">
        <v>489</v>
      </c>
      <c r="L20" s="41" t="str">
        <f>VLOOKUP(K20,Kursangebot!$A$3:$D$9,2,FALSE)</f>
        <v>Finanzplaner/in mit eidg. Fachausweis</v>
      </c>
      <c r="M20" s="39">
        <v>4800</v>
      </c>
      <c r="N20" s="39">
        <v>0</v>
      </c>
      <c r="O20" s="38">
        <f t="shared" si="1"/>
        <v>0.05</v>
      </c>
      <c r="P20" s="40">
        <f t="shared" si="0"/>
        <v>240</v>
      </c>
      <c r="Q20" s="40">
        <f t="shared" si="2"/>
        <v>4560</v>
      </c>
    </row>
    <row r="21" spans="1:17" x14ac:dyDescent="0.25">
      <c r="A21" s="26">
        <v>41329</v>
      </c>
      <c r="B21" s="27">
        <v>5017754</v>
      </c>
      <c r="C21" s="28" t="s">
        <v>40</v>
      </c>
      <c r="D21" s="28" t="s">
        <v>106</v>
      </c>
      <c r="E21" s="28" t="s">
        <v>105</v>
      </c>
      <c r="F21" s="28" t="s">
        <v>107</v>
      </c>
      <c r="G21" s="30">
        <v>6010</v>
      </c>
      <c r="H21" s="28" t="s">
        <v>54</v>
      </c>
      <c r="I21" s="31">
        <v>23161</v>
      </c>
      <c r="J21" s="29" t="s">
        <v>484</v>
      </c>
      <c r="K21" t="s">
        <v>491</v>
      </c>
      <c r="L21" s="41" t="str">
        <f>VLOOKUP(K21,Kursangebot!$A$3:$D$9,2,FALSE)</f>
        <v>Sachbearbeiter/in Tourismus</v>
      </c>
      <c r="M21" s="39">
        <v>3150</v>
      </c>
      <c r="N21" s="39">
        <v>250</v>
      </c>
      <c r="O21" s="38">
        <f t="shared" si="1"/>
        <v>0</v>
      </c>
      <c r="P21" s="40">
        <f t="shared" si="0"/>
        <v>0</v>
      </c>
      <c r="Q21" s="40">
        <f t="shared" si="2"/>
        <v>3400</v>
      </c>
    </row>
    <row r="22" spans="1:17" x14ac:dyDescent="0.25">
      <c r="A22" s="26">
        <v>41329</v>
      </c>
      <c r="B22" s="27">
        <v>5017756</v>
      </c>
      <c r="C22" s="28" t="s">
        <v>40</v>
      </c>
      <c r="D22" s="28" t="s">
        <v>108</v>
      </c>
      <c r="E22" s="28" t="s">
        <v>105</v>
      </c>
      <c r="F22" s="28" t="s">
        <v>109</v>
      </c>
      <c r="G22" s="30">
        <v>6045</v>
      </c>
      <c r="H22" s="28" t="s">
        <v>104</v>
      </c>
      <c r="I22" s="31">
        <v>17583</v>
      </c>
      <c r="J22" s="29" t="s">
        <v>484</v>
      </c>
      <c r="K22" t="s">
        <v>491</v>
      </c>
      <c r="L22" s="41" t="str">
        <f>VLOOKUP(K22,Kursangebot!$A$3:$D$9,2,FALSE)</f>
        <v>Sachbearbeiter/in Tourismus</v>
      </c>
      <c r="M22" s="39">
        <v>3150</v>
      </c>
      <c r="N22" s="39">
        <v>250</v>
      </c>
      <c r="O22" s="38">
        <f t="shared" si="1"/>
        <v>0</v>
      </c>
      <c r="P22" s="40">
        <f t="shared" si="0"/>
        <v>0</v>
      </c>
      <c r="Q22" s="40">
        <f t="shared" si="2"/>
        <v>3400</v>
      </c>
    </row>
    <row r="23" spans="1:17" x14ac:dyDescent="0.25">
      <c r="A23" s="26">
        <v>41329</v>
      </c>
      <c r="B23" s="27">
        <v>5017751</v>
      </c>
      <c r="C23" s="28" t="s">
        <v>40</v>
      </c>
      <c r="D23" s="28" t="s">
        <v>111</v>
      </c>
      <c r="E23" s="28" t="s">
        <v>112</v>
      </c>
      <c r="F23" s="28" t="s">
        <v>113</v>
      </c>
      <c r="G23" s="30">
        <v>6300</v>
      </c>
      <c r="H23" s="28" t="s">
        <v>76</v>
      </c>
      <c r="I23" s="31">
        <v>33081</v>
      </c>
      <c r="J23" s="29" t="s">
        <v>484</v>
      </c>
      <c r="K23" t="s">
        <v>495</v>
      </c>
      <c r="L23" s="41" t="str">
        <f>VLOOKUP(K23,Kursangebot!$A$3:$D$9,2,FALSE)</f>
        <v>Dipl. Verkaufsspezialist/in</v>
      </c>
      <c r="M23" s="39">
        <v>2750</v>
      </c>
      <c r="N23" s="39">
        <v>0</v>
      </c>
      <c r="O23" s="38">
        <f t="shared" si="1"/>
        <v>0</v>
      </c>
      <c r="P23" s="40">
        <f t="shared" si="0"/>
        <v>0</v>
      </c>
      <c r="Q23" s="40">
        <f t="shared" si="2"/>
        <v>2750</v>
      </c>
    </row>
    <row r="24" spans="1:17" x14ac:dyDescent="0.25">
      <c r="A24" s="26">
        <v>41332</v>
      </c>
      <c r="B24" s="27">
        <v>5017867</v>
      </c>
      <c r="C24" s="28" t="s">
        <v>40</v>
      </c>
      <c r="D24" s="28" t="s">
        <v>114</v>
      </c>
      <c r="E24" s="28" t="s">
        <v>115</v>
      </c>
      <c r="F24" s="28" t="s">
        <v>116</v>
      </c>
      <c r="G24" s="30">
        <v>6252</v>
      </c>
      <c r="H24" s="28" t="s">
        <v>117</v>
      </c>
      <c r="I24" s="31">
        <v>17152</v>
      </c>
      <c r="J24" s="29" t="s">
        <v>484</v>
      </c>
      <c r="K24" t="s">
        <v>495</v>
      </c>
      <c r="L24" s="41" t="str">
        <f>VLOOKUP(K24,Kursangebot!$A$3:$D$9,2,FALSE)</f>
        <v>Dipl. Verkaufsspezialist/in</v>
      </c>
      <c r="M24" s="39">
        <v>2750</v>
      </c>
      <c r="N24" s="39">
        <v>0</v>
      </c>
      <c r="O24" s="38">
        <f t="shared" si="1"/>
        <v>0</v>
      </c>
      <c r="P24" s="40">
        <f t="shared" si="0"/>
        <v>0</v>
      </c>
      <c r="Q24" s="40">
        <f t="shared" si="2"/>
        <v>2750</v>
      </c>
    </row>
    <row r="25" spans="1:17" x14ac:dyDescent="0.25">
      <c r="A25" s="26">
        <v>41332</v>
      </c>
      <c r="B25" s="27">
        <v>5017872</v>
      </c>
      <c r="C25" s="28" t="s">
        <v>50</v>
      </c>
      <c r="D25" s="28" t="s">
        <v>118</v>
      </c>
      <c r="E25" s="28" t="s">
        <v>119</v>
      </c>
      <c r="F25" s="28" t="s">
        <v>120</v>
      </c>
      <c r="G25" s="30">
        <v>6010</v>
      </c>
      <c r="H25" s="28" t="s">
        <v>54</v>
      </c>
      <c r="I25" s="31">
        <v>26784</v>
      </c>
      <c r="J25" s="29" t="s">
        <v>484</v>
      </c>
      <c r="K25" t="s">
        <v>492</v>
      </c>
      <c r="L25" s="41" t="str">
        <f>VLOOKUP(K25,Kursangebot!$A$3:$D$9,2,FALSE)</f>
        <v>Dipl. Event Manager/in</v>
      </c>
      <c r="M25" s="39">
        <v>2960</v>
      </c>
      <c r="N25" s="39">
        <v>100</v>
      </c>
      <c r="O25" s="38">
        <f t="shared" si="1"/>
        <v>0</v>
      </c>
      <c r="P25" s="40">
        <f t="shared" si="0"/>
        <v>0</v>
      </c>
      <c r="Q25" s="40">
        <f t="shared" si="2"/>
        <v>3060</v>
      </c>
    </row>
    <row r="26" spans="1:17" x14ac:dyDescent="0.25">
      <c r="A26" s="26">
        <v>41332</v>
      </c>
      <c r="B26" s="27">
        <v>5017875</v>
      </c>
      <c r="C26" s="28" t="s">
        <v>50</v>
      </c>
      <c r="D26" s="28" t="s">
        <v>122</v>
      </c>
      <c r="E26" s="28" t="s">
        <v>121</v>
      </c>
      <c r="F26" s="28" t="s">
        <v>123</v>
      </c>
      <c r="G26" s="30">
        <v>6010</v>
      </c>
      <c r="H26" s="28" t="s">
        <v>54</v>
      </c>
      <c r="I26" s="31">
        <v>20477</v>
      </c>
      <c r="J26" s="29" t="s">
        <v>41</v>
      </c>
      <c r="K26" t="s">
        <v>495</v>
      </c>
      <c r="L26" s="41" t="str">
        <f>VLOOKUP(K26,Kursangebot!$A$3:$D$9,2,FALSE)</f>
        <v>Dipl. Verkaufsspezialist/in</v>
      </c>
      <c r="M26" s="39">
        <v>2750</v>
      </c>
      <c r="N26" s="39">
        <v>0</v>
      </c>
      <c r="O26" s="38">
        <f t="shared" si="1"/>
        <v>0.05</v>
      </c>
      <c r="P26" s="40">
        <f t="shared" si="0"/>
        <v>137.5</v>
      </c>
      <c r="Q26" s="40">
        <f t="shared" si="2"/>
        <v>2612.5</v>
      </c>
    </row>
    <row r="27" spans="1:17" x14ac:dyDescent="0.25">
      <c r="A27" s="26">
        <v>41332</v>
      </c>
      <c r="B27" s="27">
        <v>5017858</v>
      </c>
      <c r="C27" s="28" t="s">
        <v>40</v>
      </c>
      <c r="D27" s="28" t="s">
        <v>64</v>
      </c>
      <c r="E27" s="28" t="s">
        <v>124</v>
      </c>
      <c r="F27" s="28" t="s">
        <v>125</v>
      </c>
      <c r="G27" s="30">
        <v>6020</v>
      </c>
      <c r="H27" s="28" t="s">
        <v>69</v>
      </c>
      <c r="I27" s="31">
        <v>22605</v>
      </c>
      <c r="J27" s="29" t="s">
        <v>41</v>
      </c>
      <c r="K27" t="s">
        <v>491</v>
      </c>
      <c r="L27" s="41" t="str">
        <f>VLOOKUP(K27,Kursangebot!$A$3:$D$9,2,FALSE)</f>
        <v>Sachbearbeiter/in Tourismus</v>
      </c>
      <c r="M27" s="39">
        <v>3150</v>
      </c>
      <c r="N27" s="39">
        <v>250</v>
      </c>
      <c r="O27" s="38">
        <f t="shared" si="1"/>
        <v>0.05</v>
      </c>
      <c r="P27" s="40">
        <f t="shared" si="0"/>
        <v>157.5</v>
      </c>
      <c r="Q27" s="40">
        <f t="shared" si="2"/>
        <v>3242.5</v>
      </c>
    </row>
    <row r="28" spans="1:17" x14ac:dyDescent="0.25">
      <c r="A28" s="26">
        <v>41332</v>
      </c>
      <c r="B28" s="27">
        <v>5017839</v>
      </c>
      <c r="C28" s="28" t="s">
        <v>50</v>
      </c>
      <c r="D28" s="28" t="s">
        <v>127</v>
      </c>
      <c r="E28" s="28" t="s">
        <v>126</v>
      </c>
      <c r="F28" s="28" t="s">
        <v>128</v>
      </c>
      <c r="G28" s="30">
        <v>6010</v>
      </c>
      <c r="H28" s="28" t="s">
        <v>54</v>
      </c>
      <c r="I28" s="31">
        <v>32517</v>
      </c>
      <c r="J28" s="29" t="s">
        <v>484</v>
      </c>
      <c r="K28" t="s">
        <v>495</v>
      </c>
      <c r="L28" s="41" t="str">
        <f>VLOOKUP(K28,Kursangebot!$A$3:$D$9,2,FALSE)</f>
        <v>Dipl. Verkaufsspezialist/in</v>
      </c>
      <c r="M28" s="39">
        <v>2750</v>
      </c>
      <c r="N28" s="39">
        <v>0</v>
      </c>
      <c r="O28" s="38">
        <f t="shared" si="1"/>
        <v>0</v>
      </c>
      <c r="P28" s="40">
        <f t="shared" si="0"/>
        <v>0</v>
      </c>
      <c r="Q28" s="40">
        <f t="shared" si="2"/>
        <v>2750</v>
      </c>
    </row>
    <row r="29" spans="1:17" x14ac:dyDescent="0.25">
      <c r="A29" s="26">
        <v>41332</v>
      </c>
      <c r="B29" s="27">
        <v>5017840</v>
      </c>
      <c r="C29" s="28" t="s">
        <v>50</v>
      </c>
      <c r="D29" s="28" t="s">
        <v>129</v>
      </c>
      <c r="E29" s="28" t="s">
        <v>126</v>
      </c>
      <c r="F29" s="28" t="s">
        <v>65</v>
      </c>
      <c r="G29" s="30">
        <v>6003</v>
      </c>
      <c r="H29" s="28" t="s">
        <v>45</v>
      </c>
      <c r="I29" s="31">
        <v>34611</v>
      </c>
      <c r="J29" s="29" t="s">
        <v>484</v>
      </c>
      <c r="K29" t="s">
        <v>494</v>
      </c>
      <c r="L29" s="41" t="str">
        <f>VLOOKUP(K29,Kursangebot!$A$3:$D$9,2,FALSE)</f>
        <v>Dipl. Einkaufsmanager/in</v>
      </c>
      <c r="M29" s="39">
        <v>2940</v>
      </c>
      <c r="N29" s="39">
        <v>100</v>
      </c>
      <c r="O29" s="38">
        <f t="shared" si="1"/>
        <v>0</v>
      </c>
      <c r="P29" s="40">
        <f t="shared" si="0"/>
        <v>0</v>
      </c>
      <c r="Q29" s="40">
        <f t="shared" si="2"/>
        <v>3040</v>
      </c>
    </row>
    <row r="30" spans="1:17" x14ac:dyDescent="0.25">
      <c r="A30" s="26">
        <v>41332</v>
      </c>
      <c r="B30" s="27">
        <v>5017780</v>
      </c>
      <c r="C30" s="28" t="s">
        <v>50</v>
      </c>
      <c r="D30" s="28" t="s">
        <v>133</v>
      </c>
      <c r="E30" s="28" t="s">
        <v>132</v>
      </c>
      <c r="F30" s="28" t="s">
        <v>134</v>
      </c>
      <c r="G30" s="30">
        <v>6010</v>
      </c>
      <c r="H30" s="28" t="s">
        <v>54</v>
      </c>
      <c r="I30" s="31">
        <v>16322</v>
      </c>
      <c r="J30" s="29" t="s">
        <v>484</v>
      </c>
      <c r="K30" t="s">
        <v>495</v>
      </c>
      <c r="L30" s="41" t="str">
        <f>VLOOKUP(K30,Kursangebot!$A$3:$D$9,2,FALSE)</f>
        <v>Dipl. Verkaufsspezialist/in</v>
      </c>
      <c r="M30" s="39">
        <v>2750</v>
      </c>
      <c r="N30" s="39">
        <v>0</v>
      </c>
      <c r="O30" s="38">
        <f t="shared" si="1"/>
        <v>0</v>
      </c>
      <c r="P30" s="40">
        <f t="shared" si="0"/>
        <v>0</v>
      </c>
      <c r="Q30" s="40">
        <f t="shared" si="2"/>
        <v>2750</v>
      </c>
    </row>
    <row r="31" spans="1:17" x14ac:dyDescent="0.25">
      <c r="A31" s="26">
        <v>41332</v>
      </c>
      <c r="B31" s="27">
        <v>5017790</v>
      </c>
      <c r="C31" s="28" t="s">
        <v>50</v>
      </c>
      <c r="D31" s="28" t="s">
        <v>131</v>
      </c>
      <c r="E31" s="28" t="s">
        <v>135</v>
      </c>
      <c r="F31" s="28" t="s">
        <v>136</v>
      </c>
      <c r="G31" s="30">
        <v>6010</v>
      </c>
      <c r="H31" s="28" t="s">
        <v>54</v>
      </c>
      <c r="I31" s="31">
        <v>24661</v>
      </c>
      <c r="J31" s="29" t="s">
        <v>484</v>
      </c>
      <c r="K31" t="s">
        <v>497</v>
      </c>
      <c r="L31" s="41" t="str">
        <f>VLOOKUP(K31,Kursangebot!$A$3:$D$9,2,FALSE)</f>
        <v>Vorbereitungskurs MarKom</v>
      </c>
      <c r="M31" s="39">
        <v>2900</v>
      </c>
      <c r="N31" s="39">
        <v>50</v>
      </c>
      <c r="O31" s="38">
        <f t="shared" si="1"/>
        <v>0</v>
      </c>
      <c r="P31" s="40">
        <f t="shared" si="0"/>
        <v>0</v>
      </c>
      <c r="Q31" s="40">
        <f t="shared" si="2"/>
        <v>2950</v>
      </c>
    </row>
    <row r="32" spans="1:17" x14ac:dyDescent="0.25">
      <c r="A32" s="26">
        <v>41332</v>
      </c>
      <c r="B32" s="27">
        <v>5017799</v>
      </c>
      <c r="C32" s="28" t="s">
        <v>40</v>
      </c>
      <c r="D32" s="28" t="s">
        <v>138</v>
      </c>
      <c r="E32" s="28" t="s">
        <v>139</v>
      </c>
      <c r="F32" s="28" t="s">
        <v>140</v>
      </c>
      <c r="G32" s="30">
        <v>6004</v>
      </c>
      <c r="H32" s="28" t="s">
        <v>45</v>
      </c>
      <c r="I32" s="31">
        <v>34209</v>
      </c>
      <c r="J32" s="29" t="s">
        <v>41</v>
      </c>
      <c r="K32" t="s">
        <v>495</v>
      </c>
      <c r="L32" s="41" t="str">
        <f>VLOOKUP(K32,Kursangebot!$A$3:$D$9,2,FALSE)</f>
        <v>Dipl. Verkaufsspezialist/in</v>
      </c>
      <c r="M32" s="39">
        <v>2750</v>
      </c>
      <c r="N32" s="39">
        <v>0</v>
      </c>
      <c r="O32" s="38">
        <f t="shared" si="1"/>
        <v>0.05</v>
      </c>
      <c r="P32" s="40">
        <f t="shared" si="0"/>
        <v>137.5</v>
      </c>
      <c r="Q32" s="40">
        <f t="shared" si="2"/>
        <v>2612.5</v>
      </c>
    </row>
    <row r="33" spans="1:17" x14ac:dyDescent="0.25">
      <c r="A33" s="26">
        <v>41332</v>
      </c>
      <c r="B33" s="27">
        <v>5017813</v>
      </c>
      <c r="C33" s="28" t="s">
        <v>50</v>
      </c>
      <c r="D33" s="28" t="s">
        <v>141</v>
      </c>
      <c r="E33" s="28" t="s">
        <v>142</v>
      </c>
      <c r="F33" s="28" t="s">
        <v>143</v>
      </c>
      <c r="G33" s="30">
        <v>6048</v>
      </c>
      <c r="H33" s="28" t="s">
        <v>49</v>
      </c>
      <c r="I33" s="31">
        <v>29240</v>
      </c>
      <c r="J33" s="29" t="s">
        <v>41</v>
      </c>
      <c r="K33" t="s">
        <v>487</v>
      </c>
      <c r="L33" s="41" t="str">
        <f>VLOOKUP(K33,Kursangebot!$A$3:$D$9,2,FALSE)</f>
        <v>Dipl. Finanzberater/in IAF</v>
      </c>
      <c r="M33" s="39">
        <v>8100</v>
      </c>
      <c r="N33" s="39">
        <v>0</v>
      </c>
      <c r="O33" s="38">
        <f t="shared" si="1"/>
        <v>0.05</v>
      </c>
      <c r="P33" s="40">
        <f t="shared" si="0"/>
        <v>405</v>
      </c>
      <c r="Q33" s="40">
        <f t="shared" si="2"/>
        <v>7695</v>
      </c>
    </row>
    <row r="34" spans="1:17" x14ac:dyDescent="0.25">
      <c r="A34" s="26">
        <v>41332</v>
      </c>
      <c r="B34" s="27">
        <v>5017815</v>
      </c>
      <c r="C34" s="28" t="s">
        <v>50</v>
      </c>
      <c r="D34" s="28" t="s">
        <v>145</v>
      </c>
      <c r="E34" s="28" t="s">
        <v>144</v>
      </c>
      <c r="F34" s="28" t="s">
        <v>146</v>
      </c>
      <c r="G34" s="30">
        <v>6210</v>
      </c>
      <c r="H34" s="28" t="s">
        <v>147</v>
      </c>
      <c r="I34" s="31">
        <v>20922</v>
      </c>
      <c r="J34" s="29" t="s">
        <v>41</v>
      </c>
      <c r="K34" t="s">
        <v>491</v>
      </c>
      <c r="L34" s="41" t="str">
        <f>VLOOKUP(K34,Kursangebot!$A$3:$D$9,2,FALSE)</f>
        <v>Sachbearbeiter/in Tourismus</v>
      </c>
      <c r="M34" s="39">
        <v>3150</v>
      </c>
      <c r="N34" s="39">
        <v>250</v>
      </c>
      <c r="O34" s="38">
        <f t="shared" si="1"/>
        <v>0.05</v>
      </c>
      <c r="P34" s="40">
        <f t="shared" si="0"/>
        <v>157.5</v>
      </c>
      <c r="Q34" s="40">
        <f t="shared" si="2"/>
        <v>3242.5</v>
      </c>
    </row>
    <row r="35" spans="1:17" x14ac:dyDescent="0.25">
      <c r="A35" s="26">
        <v>41332</v>
      </c>
      <c r="B35" s="27">
        <v>5017805</v>
      </c>
      <c r="C35" s="28" t="s">
        <v>40</v>
      </c>
      <c r="D35" s="28" t="s">
        <v>149</v>
      </c>
      <c r="E35" s="28" t="s">
        <v>148</v>
      </c>
      <c r="F35" s="28" t="s">
        <v>150</v>
      </c>
      <c r="G35" s="30">
        <v>6045</v>
      </c>
      <c r="H35" s="28" t="s">
        <v>104</v>
      </c>
      <c r="I35" s="31">
        <v>31489</v>
      </c>
      <c r="J35" s="29" t="s">
        <v>41</v>
      </c>
      <c r="K35" t="s">
        <v>489</v>
      </c>
      <c r="L35" s="41" t="str">
        <f>VLOOKUP(K35,Kursangebot!$A$3:$D$9,2,FALSE)</f>
        <v>Finanzplaner/in mit eidg. Fachausweis</v>
      </c>
      <c r="M35" s="39">
        <v>4800</v>
      </c>
      <c r="N35" s="39">
        <v>0</v>
      </c>
      <c r="O35" s="38">
        <f t="shared" si="1"/>
        <v>0.05</v>
      </c>
      <c r="P35" s="40">
        <f t="shared" ref="P35" si="3">M35*O35</f>
        <v>240</v>
      </c>
      <c r="Q35" s="40">
        <f t="shared" si="2"/>
        <v>4560</v>
      </c>
    </row>
    <row r="36" spans="1:17" x14ac:dyDescent="0.25">
      <c r="A36" s="26">
        <v>41332</v>
      </c>
      <c r="B36" s="27">
        <v>5017823</v>
      </c>
      <c r="C36" s="28" t="s">
        <v>40</v>
      </c>
      <c r="D36" s="28" t="s">
        <v>151</v>
      </c>
      <c r="E36" s="28" t="s">
        <v>152</v>
      </c>
      <c r="F36" s="28" t="s">
        <v>153</v>
      </c>
      <c r="G36" s="30">
        <v>6055</v>
      </c>
      <c r="H36" s="28" t="s">
        <v>154</v>
      </c>
      <c r="I36" s="31">
        <v>31561</v>
      </c>
      <c r="J36" s="29" t="s">
        <v>484</v>
      </c>
      <c r="K36" t="s">
        <v>495</v>
      </c>
      <c r="L36" s="41" t="str">
        <f>VLOOKUP(K36,Kursangebot!$A$3:$D$9,2,FALSE)</f>
        <v>Dipl. Verkaufsspezialist/in</v>
      </c>
      <c r="M36" s="39">
        <v>2750</v>
      </c>
      <c r="N36" s="39">
        <v>0</v>
      </c>
      <c r="O36" s="38">
        <f t="shared" si="1"/>
        <v>0</v>
      </c>
      <c r="P36" s="40">
        <f t="shared" si="0"/>
        <v>0</v>
      </c>
      <c r="Q36" s="40">
        <f t="shared" si="2"/>
        <v>2750</v>
      </c>
    </row>
    <row r="37" spans="1:17" x14ac:dyDescent="0.25">
      <c r="A37" s="26">
        <v>41332</v>
      </c>
      <c r="B37" s="27">
        <v>5017775</v>
      </c>
      <c r="C37" s="28" t="s">
        <v>40</v>
      </c>
      <c r="D37" s="28" t="s">
        <v>157</v>
      </c>
      <c r="E37" s="28" t="s">
        <v>156</v>
      </c>
      <c r="F37" s="28" t="s">
        <v>158</v>
      </c>
      <c r="G37" s="30">
        <v>6405</v>
      </c>
      <c r="H37" s="28" t="s">
        <v>159</v>
      </c>
      <c r="I37" s="31">
        <v>15902</v>
      </c>
      <c r="J37" s="29" t="s">
        <v>484</v>
      </c>
      <c r="K37" t="s">
        <v>492</v>
      </c>
      <c r="L37" s="41" t="str">
        <f>VLOOKUP(K37,Kursangebot!$A$3:$D$9,2,FALSE)</f>
        <v>Dipl. Event Manager/in</v>
      </c>
      <c r="M37" s="39">
        <v>2960</v>
      </c>
      <c r="N37" s="39">
        <v>100</v>
      </c>
      <c r="O37" s="38">
        <f t="shared" si="1"/>
        <v>0</v>
      </c>
      <c r="P37" s="40">
        <f t="shared" si="0"/>
        <v>0</v>
      </c>
      <c r="Q37" s="40">
        <f t="shared" si="2"/>
        <v>3060</v>
      </c>
    </row>
    <row r="38" spans="1:17" x14ac:dyDescent="0.25">
      <c r="A38" s="26">
        <v>41332</v>
      </c>
      <c r="B38" s="27">
        <v>5017770</v>
      </c>
      <c r="C38" s="28" t="s">
        <v>50</v>
      </c>
      <c r="D38" s="28" t="s">
        <v>161</v>
      </c>
      <c r="E38" s="28" t="s">
        <v>160</v>
      </c>
      <c r="F38" s="28" t="s">
        <v>162</v>
      </c>
      <c r="G38" s="30">
        <v>6002</v>
      </c>
      <c r="H38" s="28" t="s">
        <v>45</v>
      </c>
      <c r="I38" s="31">
        <v>32752</v>
      </c>
      <c r="J38" s="29" t="s">
        <v>484</v>
      </c>
      <c r="K38" t="s">
        <v>494</v>
      </c>
      <c r="L38" s="41" t="str">
        <f>VLOOKUP(K38,Kursangebot!$A$3:$D$9,2,FALSE)</f>
        <v>Dipl. Einkaufsmanager/in</v>
      </c>
      <c r="M38" s="39">
        <v>2940</v>
      </c>
      <c r="N38" s="39">
        <v>100</v>
      </c>
      <c r="O38" s="38">
        <f t="shared" si="1"/>
        <v>0</v>
      </c>
      <c r="P38" s="40">
        <f t="shared" si="0"/>
        <v>0</v>
      </c>
      <c r="Q38" s="40">
        <f t="shared" si="2"/>
        <v>3040</v>
      </c>
    </row>
    <row r="39" spans="1:17" x14ac:dyDescent="0.25">
      <c r="A39" s="26">
        <v>41332</v>
      </c>
      <c r="B39" s="27">
        <v>5017968</v>
      </c>
      <c r="C39" s="28" t="s">
        <v>50</v>
      </c>
      <c r="D39" s="28" t="s">
        <v>64</v>
      </c>
      <c r="E39" s="28" t="s">
        <v>163</v>
      </c>
      <c r="F39" s="28" t="s">
        <v>164</v>
      </c>
      <c r="G39" s="30">
        <v>6370</v>
      </c>
      <c r="H39" s="28" t="s">
        <v>165</v>
      </c>
      <c r="I39" s="31">
        <v>25894</v>
      </c>
      <c r="J39" s="29" t="s">
        <v>484</v>
      </c>
      <c r="K39" t="s">
        <v>495</v>
      </c>
      <c r="L39" s="41" t="str">
        <f>VLOOKUP(K39,Kursangebot!$A$3:$D$9,2,FALSE)</f>
        <v>Dipl. Verkaufsspezialist/in</v>
      </c>
      <c r="M39" s="39">
        <v>2750</v>
      </c>
      <c r="N39" s="39">
        <v>0</v>
      </c>
      <c r="O39" s="38">
        <f t="shared" si="1"/>
        <v>0</v>
      </c>
      <c r="P39" s="40">
        <f t="shared" si="0"/>
        <v>0</v>
      </c>
      <c r="Q39" s="40">
        <f t="shared" si="2"/>
        <v>2750</v>
      </c>
    </row>
    <row r="40" spans="1:17" x14ac:dyDescent="0.25">
      <c r="A40" s="26">
        <v>41332</v>
      </c>
      <c r="B40" s="27">
        <v>5017776</v>
      </c>
      <c r="C40" s="28" t="s">
        <v>50</v>
      </c>
      <c r="D40" s="28" t="s">
        <v>55</v>
      </c>
      <c r="E40" s="28" t="s">
        <v>166</v>
      </c>
      <c r="F40" s="28" t="s">
        <v>167</v>
      </c>
      <c r="G40" s="30">
        <v>6460</v>
      </c>
      <c r="H40" s="28" t="s">
        <v>168</v>
      </c>
      <c r="I40" s="31">
        <v>21455</v>
      </c>
      <c r="J40" s="29" t="s">
        <v>484</v>
      </c>
      <c r="K40" t="s">
        <v>491</v>
      </c>
      <c r="L40" s="41" t="str">
        <f>VLOOKUP(K40,Kursangebot!$A$3:$D$9,2,FALSE)</f>
        <v>Sachbearbeiter/in Tourismus</v>
      </c>
      <c r="M40" s="39">
        <v>3150</v>
      </c>
      <c r="N40" s="39">
        <v>250</v>
      </c>
      <c r="O40" s="38">
        <f t="shared" si="1"/>
        <v>0</v>
      </c>
      <c r="P40" s="40">
        <f t="shared" si="0"/>
        <v>0</v>
      </c>
      <c r="Q40" s="40">
        <f t="shared" si="2"/>
        <v>3400</v>
      </c>
    </row>
    <row r="41" spans="1:17" x14ac:dyDescent="0.25">
      <c r="A41" s="26">
        <v>41339</v>
      </c>
      <c r="B41" s="27">
        <v>5017937</v>
      </c>
      <c r="C41" s="28" t="s">
        <v>40</v>
      </c>
      <c r="D41" s="28" t="s">
        <v>170</v>
      </c>
      <c r="E41" s="28" t="s">
        <v>169</v>
      </c>
      <c r="F41" s="28" t="s">
        <v>171</v>
      </c>
      <c r="G41" s="30">
        <v>6010</v>
      </c>
      <c r="H41" s="28" t="s">
        <v>54</v>
      </c>
      <c r="I41" s="31">
        <v>15441</v>
      </c>
      <c r="J41" s="29" t="s">
        <v>484</v>
      </c>
      <c r="K41" t="s">
        <v>489</v>
      </c>
      <c r="L41" s="41" t="str">
        <f>VLOOKUP(K41,Kursangebot!$A$3:$D$9,2,FALSE)</f>
        <v>Finanzplaner/in mit eidg. Fachausweis</v>
      </c>
      <c r="M41" s="39">
        <v>4800</v>
      </c>
      <c r="N41" s="39">
        <v>0</v>
      </c>
      <c r="O41" s="38">
        <f t="shared" si="1"/>
        <v>0</v>
      </c>
      <c r="P41" s="40">
        <f t="shared" si="0"/>
        <v>0</v>
      </c>
      <c r="Q41" s="40">
        <f t="shared" si="2"/>
        <v>4800</v>
      </c>
    </row>
    <row r="42" spans="1:17" x14ac:dyDescent="0.25">
      <c r="A42" s="26">
        <v>41339</v>
      </c>
      <c r="B42" s="27">
        <v>5017939</v>
      </c>
      <c r="C42" s="28" t="s">
        <v>40</v>
      </c>
      <c r="D42" s="28" t="s">
        <v>172</v>
      </c>
      <c r="E42" s="28" t="s">
        <v>169</v>
      </c>
      <c r="F42" s="28" t="s">
        <v>173</v>
      </c>
      <c r="G42" s="30">
        <v>6010</v>
      </c>
      <c r="H42" s="28" t="s">
        <v>54</v>
      </c>
      <c r="I42" s="31">
        <v>24433</v>
      </c>
      <c r="J42" s="29" t="s">
        <v>484</v>
      </c>
      <c r="K42" t="s">
        <v>495</v>
      </c>
      <c r="L42" s="41" t="str">
        <f>VLOOKUP(K42,Kursangebot!$A$3:$D$9,2,FALSE)</f>
        <v>Dipl. Verkaufsspezialist/in</v>
      </c>
      <c r="M42" s="39">
        <v>2750</v>
      </c>
      <c r="N42" s="39">
        <v>0</v>
      </c>
      <c r="O42" s="38">
        <f t="shared" si="1"/>
        <v>0</v>
      </c>
      <c r="P42" s="40">
        <f t="shared" si="0"/>
        <v>0</v>
      </c>
      <c r="Q42" s="40">
        <f t="shared" si="2"/>
        <v>2750</v>
      </c>
    </row>
    <row r="43" spans="1:17" x14ac:dyDescent="0.25">
      <c r="A43" s="26">
        <v>41339</v>
      </c>
      <c r="B43" s="27">
        <v>5017942</v>
      </c>
      <c r="C43" s="28" t="s">
        <v>50</v>
      </c>
      <c r="D43" s="28" t="s">
        <v>174</v>
      </c>
      <c r="E43" s="28" t="s">
        <v>175</v>
      </c>
      <c r="F43" s="28" t="s">
        <v>176</v>
      </c>
      <c r="G43" s="30">
        <v>6055</v>
      </c>
      <c r="H43" s="28" t="s">
        <v>154</v>
      </c>
      <c r="I43" s="31">
        <v>28364</v>
      </c>
      <c r="J43" s="29" t="s">
        <v>484</v>
      </c>
      <c r="K43" t="s">
        <v>497</v>
      </c>
      <c r="L43" s="41" t="str">
        <f>VLOOKUP(K43,Kursangebot!$A$3:$D$9,2,FALSE)</f>
        <v>Vorbereitungskurs MarKom</v>
      </c>
      <c r="M43" s="39">
        <v>2900</v>
      </c>
      <c r="N43" s="39">
        <v>50</v>
      </c>
      <c r="O43" s="38">
        <f t="shared" si="1"/>
        <v>0</v>
      </c>
      <c r="P43" s="40">
        <f t="shared" si="0"/>
        <v>0</v>
      </c>
      <c r="Q43" s="40">
        <f t="shared" si="2"/>
        <v>2950</v>
      </c>
    </row>
    <row r="44" spans="1:17" x14ac:dyDescent="0.25">
      <c r="A44" s="26">
        <v>41342</v>
      </c>
      <c r="B44" s="27">
        <v>5017959</v>
      </c>
      <c r="C44" s="28" t="s">
        <v>50</v>
      </c>
      <c r="D44" s="28" t="s">
        <v>177</v>
      </c>
      <c r="E44" s="28" t="s">
        <v>175</v>
      </c>
      <c r="F44" s="28" t="s">
        <v>178</v>
      </c>
      <c r="G44" s="30">
        <v>6330</v>
      </c>
      <c r="H44" s="28" t="s">
        <v>179</v>
      </c>
      <c r="I44" s="31">
        <v>23886</v>
      </c>
      <c r="J44" s="29" t="s">
        <v>484</v>
      </c>
      <c r="K44" t="s">
        <v>497</v>
      </c>
      <c r="L44" s="41" t="str">
        <f>VLOOKUP(K44,Kursangebot!$A$3:$D$9,2,FALSE)</f>
        <v>Vorbereitungskurs MarKom</v>
      </c>
      <c r="M44" s="39">
        <v>2900</v>
      </c>
      <c r="N44" s="39">
        <v>50</v>
      </c>
      <c r="O44" s="38">
        <f t="shared" si="1"/>
        <v>0</v>
      </c>
      <c r="P44" s="40">
        <f t="shared" si="0"/>
        <v>0</v>
      </c>
      <c r="Q44" s="40">
        <f t="shared" si="2"/>
        <v>2950</v>
      </c>
    </row>
    <row r="45" spans="1:17" x14ac:dyDescent="0.25">
      <c r="A45" s="26">
        <v>41352</v>
      </c>
      <c r="B45" s="27">
        <v>5018012</v>
      </c>
      <c r="C45" s="28" t="s">
        <v>40</v>
      </c>
      <c r="D45" s="28" t="s">
        <v>181</v>
      </c>
      <c r="E45" s="28" t="s">
        <v>180</v>
      </c>
      <c r="F45" s="28" t="s">
        <v>182</v>
      </c>
      <c r="G45" s="30">
        <v>6210</v>
      </c>
      <c r="H45" s="28" t="s">
        <v>147</v>
      </c>
      <c r="I45" s="31">
        <v>20033</v>
      </c>
      <c r="J45" s="29" t="s">
        <v>41</v>
      </c>
      <c r="K45" t="s">
        <v>492</v>
      </c>
      <c r="L45" s="41" t="str">
        <f>VLOOKUP(K45,Kursangebot!$A$3:$D$9,2,FALSE)</f>
        <v>Dipl. Event Manager/in</v>
      </c>
      <c r="M45" s="39">
        <v>2960</v>
      </c>
      <c r="N45" s="39">
        <v>100</v>
      </c>
      <c r="O45" s="38">
        <f t="shared" si="1"/>
        <v>0.05</v>
      </c>
      <c r="P45" s="40">
        <f t="shared" si="0"/>
        <v>148</v>
      </c>
      <c r="Q45" s="40">
        <f t="shared" si="2"/>
        <v>2912</v>
      </c>
    </row>
    <row r="46" spans="1:17" x14ac:dyDescent="0.25">
      <c r="A46" s="26">
        <v>41352</v>
      </c>
      <c r="B46" s="27">
        <v>5018008</v>
      </c>
      <c r="C46" s="28" t="s">
        <v>40</v>
      </c>
      <c r="D46" s="28" t="s">
        <v>183</v>
      </c>
      <c r="E46" s="28" t="s">
        <v>184</v>
      </c>
      <c r="F46" s="28" t="s">
        <v>185</v>
      </c>
      <c r="G46" s="30">
        <v>6015</v>
      </c>
      <c r="H46" s="28" t="s">
        <v>186</v>
      </c>
      <c r="I46" s="31">
        <v>29845</v>
      </c>
      <c r="J46" s="29" t="s">
        <v>484</v>
      </c>
      <c r="K46" t="s">
        <v>495</v>
      </c>
      <c r="L46" s="41" t="str">
        <f>VLOOKUP(K46,Kursangebot!$A$3:$D$9,2,FALSE)</f>
        <v>Dipl. Verkaufsspezialist/in</v>
      </c>
      <c r="M46" s="39">
        <v>2750</v>
      </c>
      <c r="N46" s="39">
        <v>0</v>
      </c>
      <c r="O46" s="38">
        <f t="shared" si="1"/>
        <v>0</v>
      </c>
      <c r="P46" s="40">
        <f t="shared" si="0"/>
        <v>0</v>
      </c>
      <c r="Q46" s="40">
        <f t="shared" si="2"/>
        <v>2750</v>
      </c>
    </row>
    <row r="47" spans="1:17" x14ac:dyDescent="0.25">
      <c r="A47" s="26">
        <v>41352</v>
      </c>
      <c r="B47" s="27">
        <v>5018013</v>
      </c>
      <c r="C47" s="28" t="s">
        <v>50</v>
      </c>
      <c r="D47" s="28" t="s">
        <v>187</v>
      </c>
      <c r="E47" s="28" t="s">
        <v>188</v>
      </c>
      <c r="F47" s="28" t="s">
        <v>189</v>
      </c>
      <c r="G47" s="30">
        <v>6003</v>
      </c>
      <c r="H47" s="28" t="s">
        <v>45</v>
      </c>
      <c r="I47" s="31">
        <v>32957</v>
      </c>
      <c r="J47" s="29" t="s">
        <v>41</v>
      </c>
      <c r="K47" t="s">
        <v>495</v>
      </c>
      <c r="L47" s="41" t="str">
        <f>VLOOKUP(K47,Kursangebot!$A$3:$D$9,2,FALSE)</f>
        <v>Dipl. Verkaufsspezialist/in</v>
      </c>
      <c r="M47" s="39">
        <v>2750</v>
      </c>
      <c r="N47" s="39">
        <v>0</v>
      </c>
      <c r="O47" s="38">
        <f t="shared" si="1"/>
        <v>0.05</v>
      </c>
      <c r="P47" s="40">
        <f t="shared" si="0"/>
        <v>137.5</v>
      </c>
      <c r="Q47" s="40">
        <f t="shared" si="2"/>
        <v>2612.5</v>
      </c>
    </row>
    <row r="48" spans="1:17" x14ac:dyDescent="0.25">
      <c r="A48" s="26">
        <v>41352</v>
      </c>
      <c r="B48" s="27">
        <v>5018016</v>
      </c>
      <c r="C48" s="28" t="s">
        <v>40</v>
      </c>
      <c r="D48" s="28" t="s">
        <v>155</v>
      </c>
      <c r="E48" s="28" t="s">
        <v>191</v>
      </c>
      <c r="F48" s="28" t="s">
        <v>192</v>
      </c>
      <c r="G48" s="32">
        <v>6048</v>
      </c>
      <c r="H48" s="28" t="s">
        <v>49</v>
      </c>
      <c r="I48" s="31">
        <v>26582</v>
      </c>
      <c r="J48" s="29" t="s">
        <v>484</v>
      </c>
      <c r="K48" t="s">
        <v>491</v>
      </c>
      <c r="L48" s="41" t="str">
        <f>VLOOKUP(K48,Kursangebot!$A$3:$D$9,2,FALSE)</f>
        <v>Sachbearbeiter/in Tourismus</v>
      </c>
      <c r="M48" s="39">
        <v>3150</v>
      </c>
      <c r="N48" s="39">
        <v>250</v>
      </c>
      <c r="O48" s="38">
        <f t="shared" si="1"/>
        <v>0</v>
      </c>
      <c r="P48" s="40">
        <f t="shared" si="0"/>
        <v>0</v>
      </c>
      <c r="Q48" s="40">
        <f t="shared" si="2"/>
        <v>3400</v>
      </c>
    </row>
    <row r="49" spans="1:17" x14ac:dyDescent="0.25">
      <c r="A49" s="26">
        <v>41352</v>
      </c>
      <c r="B49" s="27">
        <v>5018017</v>
      </c>
      <c r="C49" s="28" t="s">
        <v>50</v>
      </c>
      <c r="D49" s="28" t="s">
        <v>194</v>
      </c>
      <c r="E49" s="28" t="s">
        <v>195</v>
      </c>
      <c r="F49" s="28" t="s">
        <v>196</v>
      </c>
      <c r="G49" s="30">
        <v>6030</v>
      </c>
      <c r="H49" s="28" t="s">
        <v>197</v>
      </c>
      <c r="I49" s="31">
        <v>18042</v>
      </c>
      <c r="J49" s="29" t="s">
        <v>484</v>
      </c>
      <c r="K49" t="s">
        <v>489</v>
      </c>
      <c r="L49" s="41" t="str">
        <f>VLOOKUP(K49,Kursangebot!$A$3:$D$9,2,FALSE)</f>
        <v>Finanzplaner/in mit eidg. Fachausweis</v>
      </c>
      <c r="M49" s="39">
        <v>4800</v>
      </c>
      <c r="N49" s="39">
        <v>0</v>
      </c>
      <c r="O49" s="38">
        <f t="shared" si="1"/>
        <v>0</v>
      </c>
      <c r="P49" s="40">
        <f t="shared" si="0"/>
        <v>0</v>
      </c>
      <c r="Q49" s="40">
        <f t="shared" si="2"/>
        <v>4800</v>
      </c>
    </row>
    <row r="50" spans="1:17" x14ac:dyDescent="0.25">
      <c r="A50" s="26">
        <v>41352</v>
      </c>
      <c r="B50" s="27">
        <v>5018020</v>
      </c>
      <c r="C50" s="28" t="s">
        <v>40</v>
      </c>
      <c r="D50" s="28" t="s">
        <v>199</v>
      </c>
      <c r="E50" s="28" t="s">
        <v>198</v>
      </c>
      <c r="F50" s="28" t="s">
        <v>200</v>
      </c>
      <c r="G50" s="30">
        <v>6210</v>
      </c>
      <c r="H50" s="28" t="s">
        <v>147</v>
      </c>
      <c r="I50" s="31">
        <v>28528</v>
      </c>
      <c r="J50" s="29" t="s">
        <v>484</v>
      </c>
      <c r="K50" t="s">
        <v>494</v>
      </c>
      <c r="L50" s="41" t="str">
        <f>VLOOKUP(K50,Kursangebot!$A$3:$D$9,2,FALSE)</f>
        <v>Dipl. Einkaufsmanager/in</v>
      </c>
      <c r="M50" s="39">
        <v>2940</v>
      </c>
      <c r="N50" s="39">
        <v>100</v>
      </c>
      <c r="O50" s="38">
        <f t="shared" si="1"/>
        <v>0</v>
      </c>
      <c r="P50" s="40">
        <f t="shared" si="0"/>
        <v>0</v>
      </c>
      <c r="Q50" s="40">
        <f t="shared" si="2"/>
        <v>3040</v>
      </c>
    </row>
    <row r="51" spans="1:17" x14ac:dyDescent="0.25">
      <c r="A51" s="26">
        <v>41352</v>
      </c>
      <c r="B51" s="27">
        <v>5018010</v>
      </c>
      <c r="C51" s="28" t="s">
        <v>50</v>
      </c>
      <c r="D51" s="28" t="s">
        <v>63</v>
      </c>
      <c r="E51" s="28" t="s">
        <v>201</v>
      </c>
      <c r="F51" s="28" t="s">
        <v>202</v>
      </c>
      <c r="G51" s="30">
        <v>6405</v>
      </c>
      <c r="H51" s="28" t="s">
        <v>159</v>
      </c>
      <c r="I51" s="31">
        <v>32470</v>
      </c>
      <c r="J51" s="29" t="s">
        <v>484</v>
      </c>
      <c r="K51" t="s">
        <v>494</v>
      </c>
      <c r="L51" s="41" t="str">
        <f>VLOOKUP(K51,Kursangebot!$A$3:$D$9,2,FALSE)</f>
        <v>Dipl. Einkaufsmanager/in</v>
      </c>
      <c r="M51" s="39">
        <v>2940</v>
      </c>
      <c r="N51" s="39">
        <v>100</v>
      </c>
      <c r="O51" s="38">
        <f t="shared" si="1"/>
        <v>0</v>
      </c>
      <c r="P51" s="40">
        <f t="shared" si="0"/>
        <v>0</v>
      </c>
      <c r="Q51" s="40">
        <f t="shared" si="2"/>
        <v>3040</v>
      </c>
    </row>
    <row r="52" spans="1:17" x14ac:dyDescent="0.25">
      <c r="A52" s="26">
        <v>41352</v>
      </c>
      <c r="B52" s="27">
        <v>5018032</v>
      </c>
      <c r="C52" s="28" t="s">
        <v>50</v>
      </c>
      <c r="D52" s="28" t="s">
        <v>203</v>
      </c>
      <c r="E52" s="28" t="s">
        <v>204</v>
      </c>
      <c r="F52" s="28" t="s">
        <v>205</v>
      </c>
      <c r="G52" s="30">
        <v>6300</v>
      </c>
      <c r="H52" s="28" t="s">
        <v>76</v>
      </c>
      <c r="I52" s="31">
        <v>27744</v>
      </c>
      <c r="J52" s="29" t="s">
        <v>484</v>
      </c>
      <c r="K52" t="s">
        <v>495</v>
      </c>
      <c r="L52" s="41" t="str">
        <f>VLOOKUP(K52,Kursangebot!$A$3:$D$9,2,FALSE)</f>
        <v>Dipl. Verkaufsspezialist/in</v>
      </c>
      <c r="M52" s="39">
        <v>2750</v>
      </c>
      <c r="N52" s="39">
        <v>0</v>
      </c>
      <c r="O52" s="38">
        <f t="shared" si="1"/>
        <v>0</v>
      </c>
      <c r="P52" s="40">
        <f t="shared" si="0"/>
        <v>0</v>
      </c>
      <c r="Q52" s="40">
        <f t="shared" si="2"/>
        <v>2750</v>
      </c>
    </row>
    <row r="53" spans="1:17" x14ac:dyDescent="0.25">
      <c r="A53" s="26">
        <v>41352</v>
      </c>
      <c r="B53" s="27">
        <v>5018033</v>
      </c>
      <c r="C53" s="28" t="s">
        <v>50</v>
      </c>
      <c r="D53" s="28" t="s">
        <v>206</v>
      </c>
      <c r="E53" s="28" t="s">
        <v>207</v>
      </c>
      <c r="F53" s="28" t="s">
        <v>208</v>
      </c>
      <c r="G53" s="30">
        <v>6010</v>
      </c>
      <c r="H53" s="28" t="s">
        <v>54</v>
      </c>
      <c r="I53" s="31">
        <v>30706</v>
      </c>
      <c r="J53" s="29" t="s">
        <v>484</v>
      </c>
      <c r="K53" t="s">
        <v>495</v>
      </c>
      <c r="L53" s="41" t="str">
        <f>VLOOKUP(K53,Kursangebot!$A$3:$D$9,2,FALSE)</f>
        <v>Dipl. Verkaufsspezialist/in</v>
      </c>
      <c r="M53" s="39">
        <v>2750</v>
      </c>
      <c r="N53" s="39">
        <v>0</v>
      </c>
      <c r="O53" s="38">
        <f t="shared" si="1"/>
        <v>0</v>
      </c>
      <c r="P53" s="40">
        <f t="shared" si="0"/>
        <v>0</v>
      </c>
      <c r="Q53" s="40">
        <f t="shared" si="2"/>
        <v>2750</v>
      </c>
    </row>
    <row r="54" spans="1:17" x14ac:dyDescent="0.25">
      <c r="A54" s="26">
        <v>41352</v>
      </c>
      <c r="B54" s="27">
        <v>5018039</v>
      </c>
      <c r="C54" s="28" t="s">
        <v>40</v>
      </c>
      <c r="D54" s="28" t="s">
        <v>211</v>
      </c>
      <c r="E54" s="28" t="s">
        <v>209</v>
      </c>
      <c r="F54" s="28" t="s">
        <v>212</v>
      </c>
      <c r="G54" s="30">
        <v>6010</v>
      </c>
      <c r="H54" s="28" t="s">
        <v>54</v>
      </c>
      <c r="I54" s="31">
        <v>32542</v>
      </c>
      <c r="J54" s="29" t="s">
        <v>484</v>
      </c>
      <c r="K54" t="s">
        <v>491</v>
      </c>
      <c r="L54" s="41" t="str">
        <f>VLOOKUP(K54,Kursangebot!$A$3:$D$9,2,FALSE)</f>
        <v>Sachbearbeiter/in Tourismus</v>
      </c>
      <c r="M54" s="39">
        <v>3150</v>
      </c>
      <c r="N54" s="39">
        <v>250</v>
      </c>
      <c r="O54" s="38">
        <f t="shared" si="1"/>
        <v>0</v>
      </c>
      <c r="P54" s="40">
        <f t="shared" si="0"/>
        <v>0</v>
      </c>
      <c r="Q54" s="40">
        <f t="shared" si="2"/>
        <v>3400</v>
      </c>
    </row>
    <row r="55" spans="1:17" x14ac:dyDescent="0.25">
      <c r="A55" s="26">
        <v>41352</v>
      </c>
      <c r="B55" s="27">
        <v>5018046</v>
      </c>
      <c r="C55" s="28" t="s">
        <v>50</v>
      </c>
      <c r="D55" s="28" t="s">
        <v>213</v>
      </c>
      <c r="E55" s="28" t="s">
        <v>214</v>
      </c>
      <c r="F55" s="28" t="s">
        <v>215</v>
      </c>
      <c r="G55" s="30">
        <v>6002</v>
      </c>
      <c r="H55" s="28" t="s">
        <v>45</v>
      </c>
      <c r="I55" s="31">
        <v>18163</v>
      </c>
      <c r="J55" s="29" t="s">
        <v>484</v>
      </c>
      <c r="K55" t="s">
        <v>495</v>
      </c>
      <c r="L55" s="41" t="str">
        <f>VLOOKUP(K55,Kursangebot!$A$3:$D$9,2,FALSE)</f>
        <v>Dipl. Verkaufsspezialist/in</v>
      </c>
      <c r="M55" s="39">
        <v>2750</v>
      </c>
      <c r="N55" s="39">
        <v>0</v>
      </c>
      <c r="O55" s="38">
        <f t="shared" si="1"/>
        <v>0</v>
      </c>
      <c r="P55" s="40">
        <f t="shared" si="0"/>
        <v>0</v>
      </c>
      <c r="Q55" s="40">
        <f t="shared" si="2"/>
        <v>2750</v>
      </c>
    </row>
    <row r="56" spans="1:17" x14ac:dyDescent="0.25">
      <c r="A56" s="26">
        <v>41354</v>
      </c>
      <c r="B56" s="27">
        <v>5018054</v>
      </c>
      <c r="C56" s="28" t="s">
        <v>40</v>
      </c>
      <c r="D56" s="28" t="s">
        <v>217</v>
      </c>
      <c r="E56" s="28" t="s">
        <v>218</v>
      </c>
      <c r="F56" s="28" t="s">
        <v>219</v>
      </c>
      <c r="G56" s="30">
        <v>6020</v>
      </c>
      <c r="H56" s="28" t="s">
        <v>69</v>
      </c>
      <c r="I56" s="31">
        <v>13461</v>
      </c>
      <c r="J56" s="29" t="s">
        <v>484</v>
      </c>
      <c r="K56" t="s">
        <v>497</v>
      </c>
      <c r="L56" s="41" t="str">
        <f>VLOOKUP(K56,Kursangebot!$A$3:$D$9,2,FALSE)</f>
        <v>Vorbereitungskurs MarKom</v>
      </c>
      <c r="M56" s="39">
        <v>2900</v>
      </c>
      <c r="N56" s="39">
        <v>50</v>
      </c>
      <c r="O56" s="38">
        <f t="shared" si="1"/>
        <v>0</v>
      </c>
      <c r="P56" s="40">
        <f t="shared" si="0"/>
        <v>0</v>
      </c>
      <c r="Q56" s="40">
        <f t="shared" si="2"/>
        <v>2950</v>
      </c>
    </row>
    <row r="57" spans="1:17" x14ac:dyDescent="0.25">
      <c r="A57" s="26">
        <v>41356</v>
      </c>
      <c r="B57" s="27">
        <v>5018064</v>
      </c>
      <c r="C57" s="28" t="s">
        <v>50</v>
      </c>
      <c r="D57" s="28" t="s">
        <v>220</v>
      </c>
      <c r="E57" s="28" t="s">
        <v>221</v>
      </c>
      <c r="F57" s="28" t="s">
        <v>222</v>
      </c>
      <c r="G57" s="30">
        <v>6203</v>
      </c>
      <c r="H57" s="28" t="s">
        <v>223</v>
      </c>
      <c r="I57" s="31">
        <v>19499</v>
      </c>
      <c r="J57" s="29" t="s">
        <v>41</v>
      </c>
      <c r="K57" t="s">
        <v>495</v>
      </c>
      <c r="L57" s="41" t="str">
        <f>VLOOKUP(K57,Kursangebot!$A$3:$D$9,2,FALSE)</f>
        <v>Dipl. Verkaufsspezialist/in</v>
      </c>
      <c r="M57" s="39">
        <v>2750</v>
      </c>
      <c r="N57" s="39">
        <v>0</v>
      </c>
      <c r="O57" s="38">
        <f t="shared" si="1"/>
        <v>0.05</v>
      </c>
      <c r="P57" s="40">
        <f t="shared" si="0"/>
        <v>137.5</v>
      </c>
      <c r="Q57" s="40">
        <f t="shared" si="2"/>
        <v>2612.5</v>
      </c>
    </row>
    <row r="58" spans="1:17" x14ac:dyDescent="0.25">
      <c r="A58" s="26">
        <v>41356</v>
      </c>
      <c r="B58" s="27">
        <v>5018058</v>
      </c>
      <c r="C58" s="28" t="s">
        <v>40</v>
      </c>
      <c r="D58" s="28" t="s">
        <v>225</v>
      </c>
      <c r="E58" s="28" t="s">
        <v>224</v>
      </c>
      <c r="F58" s="28" t="s">
        <v>226</v>
      </c>
      <c r="G58" s="30">
        <v>6014</v>
      </c>
      <c r="H58" s="28" t="s">
        <v>97</v>
      </c>
      <c r="I58" s="31">
        <v>27512</v>
      </c>
      <c r="J58" s="29" t="s">
        <v>41</v>
      </c>
      <c r="K58" t="s">
        <v>492</v>
      </c>
      <c r="L58" s="41" t="str">
        <f>VLOOKUP(K58,Kursangebot!$A$3:$D$9,2,FALSE)</f>
        <v>Dipl. Event Manager/in</v>
      </c>
      <c r="M58" s="39">
        <v>2960</v>
      </c>
      <c r="N58" s="39">
        <v>100</v>
      </c>
      <c r="O58" s="38">
        <f t="shared" si="1"/>
        <v>0.05</v>
      </c>
      <c r="P58" s="40">
        <f t="shared" si="0"/>
        <v>148</v>
      </c>
      <c r="Q58" s="40">
        <f t="shared" si="2"/>
        <v>2912</v>
      </c>
    </row>
    <row r="59" spans="1:17" x14ac:dyDescent="0.25">
      <c r="A59" s="26">
        <v>41356</v>
      </c>
      <c r="B59" s="27">
        <v>5018077</v>
      </c>
      <c r="C59" s="28" t="s">
        <v>50</v>
      </c>
      <c r="D59" s="28" t="s">
        <v>227</v>
      </c>
      <c r="E59" s="28" t="s">
        <v>228</v>
      </c>
      <c r="F59" s="28" t="s">
        <v>229</v>
      </c>
      <c r="G59" s="30">
        <v>6048</v>
      </c>
      <c r="H59" s="28" t="s">
        <v>49</v>
      </c>
      <c r="I59" s="31">
        <v>20694</v>
      </c>
      <c r="J59" s="29" t="s">
        <v>484</v>
      </c>
      <c r="K59" t="s">
        <v>495</v>
      </c>
      <c r="L59" s="41" t="str">
        <f>VLOOKUP(K59,Kursangebot!$A$3:$D$9,2,FALSE)</f>
        <v>Dipl. Verkaufsspezialist/in</v>
      </c>
      <c r="M59" s="39">
        <v>2750</v>
      </c>
      <c r="N59" s="39">
        <v>0</v>
      </c>
      <c r="O59" s="38">
        <f t="shared" si="1"/>
        <v>0</v>
      </c>
      <c r="P59" s="40">
        <f t="shared" si="0"/>
        <v>0</v>
      </c>
      <c r="Q59" s="40">
        <f t="shared" si="2"/>
        <v>2750</v>
      </c>
    </row>
    <row r="60" spans="1:17" x14ac:dyDescent="0.25">
      <c r="A60" s="26">
        <v>41356</v>
      </c>
      <c r="B60" s="27">
        <v>5018082</v>
      </c>
      <c r="C60" s="28" t="s">
        <v>50</v>
      </c>
      <c r="D60" s="28" t="s">
        <v>230</v>
      </c>
      <c r="E60" s="28" t="s">
        <v>231</v>
      </c>
      <c r="F60" s="28" t="s">
        <v>232</v>
      </c>
      <c r="G60" s="30">
        <v>6252</v>
      </c>
      <c r="H60" s="28" t="s">
        <v>117</v>
      </c>
      <c r="I60" s="31">
        <v>31230</v>
      </c>
      <c r="J60" s="29" t="s">
        <v>484</v>
      </c>
      <c r="K60" t="s">
        <v>495</v>
      </c>
      <c r="L60" s="41" t="str">
        <f>VLOOKUP(K60,Kursangebot!$A$3:$D$9,2,FALSE)</f>
        <v>Dipl. Verkaufsspezialist/in</v>
      </c>
      <c r="M60" s="39">
        <v>2750</v>
      </c>
      <c r="N60" s="39">
        <v>0</v>
      </c>
      <c r="O60" s="38">
        <f t="shared" si="1"/>
        <v>0</v>
      </c>
      <c r="P60" s="40">
        <f t="shared" si="0"/>
        <v>0</v>
      </c>
      <c r="Q60" s="40">
        <f t="shared" si="2"/>
        <v>2750</v>
      </c>
    </row>
    <row r="61" spans="1:17" x14ac:dyDescent="0.25">
      <c r="A61" s="26">
        <v>41356</v>
      </c>
      <c r="B61" s="27">
        <v>5018083</v>
      </c>
      <c r="C61" s="28" t="s">
        <v>40</v>
      </c>
      <c r="D61" s="28" t="s">
        <v>233</v>
      </c>
      <c r="E61" s="28" t="s">
        <v>234</v>
      </c>
      <c r="F61" s="28" t="s">
        <v>235</v>
      </c>
      <c r="G61" s="30">
        <v>6030</v>
      </c>
      <c r="H61" s="28" t="s">
        <v>197</v>
      </c>
      <c r="I61" s="31">
        <v>27927</v>
      </c>
      <c r="J61" s="29" t="s">
        <v>41</v>
      </c>
      <c r="K61" t="s">
        <v>489</v>
      </c>
      <c r="L61" s="41" t="str">
        <f>VLOOKUP(K61,Kursangebot!$A$3:$D$9,2,FALSE)</f>
        <v>Finanzplaner/in mit eidg. Fachausweis</v>
      </c>
      <c r="M61" s="39">
        <v>4800</v>
      </c>
      <c r="N61" s="39">
        <v>0</v>
      </c>
      <c r="O61" s="38">
        <f t="shared" si="1"/>
        <v>0.05</v>
      </c>
      <c r="P61" s="40">
        <f t="shared" si="0"/>
        <v>240</v>
      </c>
      <c r="Q61" s="40">
        <f t="shared" si="2"/>
        <v>4560</v>
      </c>
    </row>
    <row r="62" spans="1:17" x14ac:dyDescent="0.25">
      <c r="A62" s="26">
        <v>41356</v>
      </c>
      <c r="B62" s="27">
        <v>5018065</v>
      </c>
      <c r="C62" s="28" t="s">
        <v>40</v>
      </c>
      <c r="D62" s="28" t="s">
        <v>236</v>
      </c>
      <c r="E62" s="28" t="s">
        <v>237</v>
      </c>
      <c r="F62" s="28" t="s">
        <v>238</v>
      </c>
      <c r="G62" s="30">
        <v>6010</v>
      </c>
      <c r="H62" s="28" t="s">
        <v>54</v>
      </c>
      <c r="I62" s="31">
        <v>20220</v>
      </c>
      <c r="J62" s="29" t="s">
        <v>41</v>
      </c>
      <c r="K62" t="s">
        <v>491</v>
      </c>
      <c r="L62" s="41" t="str">
        <f>VLOOKUP(K62,Kursangebot!$A$3:$D$9,2,FALSE)</f>
        <v>Sachbearbeiter/in Tourismus</v>
      </c>
      <c r="M62" s="39">
        <v>3150</v>
      </c>
      <c r="N62" s="39">
        <v>250</v>
      </c>
      <c r="O62" s="38">
        <f t="shared" si="1"/>
        <v>0.05</v>
      </c>
      <c r="P62" s="40">
        <f t="shared" si="0"/>
        <v>157.5</v>
      </c>
      <c r="Q62" s="40">
        <f t="shared" si="2"/>
        <v>3242.5</v>
      </c>
    </row>
    <row r="63" spans="1:17" x14ac:dyDescent="0.25">
      <c r="A63" s="26">
        <v>41356</v>
      </c>
      <c r="B63" s="27">
        <v>5018067</v>
      </c>
      <c r="C63" s="28" t="s">
        <v>40</v>
      </c>
      <c r="D63" s="28" t="s">
        <v>239</v>
      </c>
      <c r="E63" s="28" t="s">
        <v>240</v>
      </c>
      <c r="F63" s="28" t="s">
        <v>241</v>
      </c>
      <c r="G63" s="30">
        <v>6010</v>
      </c>
      <c r="H63" s="28" t="s">
        <v>54</v>
      </c>
      <c r="I63" s="31">
        <v>19001</v>
      </c>
      <c r="J63" s="29" t="s">
        <v>41</v>
      </c>
      <c r="K63" t="s">
        <v>491</v>
      </c>
      <c r="L63" s="41" t="str">
        <f>VLOOKUP(K63,Kursangebot!$A$3:$D$9,2,FALSE)</f>
        <v>Sachbearbeiter/in Tourismus</v>
      </c>
      <c r="M63" s="39">
        <v>3150</v>
      </c>
      <c r="N63" s="39">
        <v>250</v>
      </c>
      <c r="O63" s="38">
        <f t="shared" si="1"/>
        <v>0.05</v>
      </c>
      <c r="P63" s="40">
        <f t="shared" si="0"/>
        <v>157.5</v>
      </c>
      <c r="Q63" s="40">
        <f t="shared" si="2"/>
        <v>3242.5</v>
      </c>
    </row>
    <row r="64" spans="1:17" x14ac:dyDescent="0.25">
      <c r="A64" s="26">
        <v>41356</v>
      </c>
      <c r="B64" s="27">
        <v>5018069</v>
      </c>
      <c r="C64" s="28" t="s">
        <v>50</v>
      </c>
      <c r="D64" s="28" t="s">
        <v>193</v>
      </c>
      <c r="E64" s="28" t="s">
        <v>242</v>
      </c>
      <c r="F64" s="28" t="s">
        <v>243</v>
      </c>
      <c r="G64" s="30">
        <v>6415</v>
      </c>
      <c r="H64" s="28" t="s">
        <v>244</v>
      </c>
      <c r="I64" s="31">
        <v>19693</v>
      </c>
      <c r="J64" s="29" t="s">
        <v>41</v>
      </c>
      <c r="K64" t="s">
        <v>491</v>
      </c>
      <c r="L64" s="41" t="str">
        <f>VLOOKUP(K64,Kursangebot!$A$3:$D$9,2,FALSE)</f>
        <v>Sachbearbeiter/in Tourismus</v>
      </c>
      <c r="M64" s="39">
        <v>3150</v>
      </c>
      <c r="N64" s="39">
        <v>250</v>
      </c>
      <c r="O64" s="38">
        <f t="shared" si="1"/>
        <v>0.05</v>
      </c>
      <c r="P64" s="40">
        <f t="shared" si="0"/>
        <v>157.5</v>
      </c>
      <c r="Q64" s="40">
        <f t="shared" si="2"/>
        <v>3242.5</v>
      </c>
    </row>
    <row r="65" spans="1:17" x14ac:dyDescent="0.25">
      <c r="A65" s="26">
        <v>41356</v>
      </c>
      <c r="B65" s="27">
        <v>5018070</v>
      </c>
      <c r="C65" s="28" t="s">
        <v>40</v>
      </c>
      <c r="D65" s="28" t="s">
        <v>245</v>
      </c>
      <c r="E65" s="28" t="s">
        <v>246</v>
      </c>
      <c r="F65" s="28" t="s">
        <v>247</v>
      </c>
      <c r="G65" s="30">
        <v>6048</v>
      </c>
      <c r="H65" s="28" t="s">
        <v>49</v>
      </c>
      <c r="I65" s="31">
        <v>17362</v>
      </c>
      <c r="J65" s="29" t="s">
        <v>484</v>
      </c>
      <c r="K65" t="s">
        <v>495</v>
      </c>
      <c r="L65" s="41" t="str">
        <f>VLOOKUP(K65,Kursangebot!$A$3:$D$9,2,FALSE)</f>
        <v>Dipl. Verkaufsspezialist/in</v>
      </c>
      <c r="M65" s="39">
        <v>2750</v>
      </c>
      <c r="N65" s="39">
        <v>0</v>
      </c>
      <c r="O65" s="38">
        <f t="shared" si="1"/>
        <v>0</v>
      </c>
      <c r="P65" s="40">
        <f t="shared" si="0"/>
        <v>0</v>
      </c>
      <c r="Q65" s="40">
        <f t="shared" si="2"/>
        <v>2750</v>
      </c>
    </row>
    <row r="66" spans="1:17" x14ac:dyDescent="0.25">
      <c r="A66" s="26">
        <v>41359</v>
      </c>
      <c r="B66" s="27">
        <v>5018094</v>
      </c>
      <c r="C66" s="28" t="s">
        <v>40</v>
      </c>
      <c r="D66" s="28" t="s">
        <v>248</v>
      </c>
      <c r="E66" s="28" t="s">
        <v>249</v>
      </c>
      <c r="F66" s="28" t="s">
        <v>250</v>
      </c>
      <c r="G66" s="30">
        <v>6330</v>
      </c>
      <c r="H66" s="28" t="s">
        <v>179</v>
      </c>
      <c r="I66" s="31">
        <v>20655</v>
      </c>
      <c r="J66" s="29" t="s">
        <v>484</v>
      </c>
      <c r="K66" t="s">
        <v>495</v>
      </c>
      <c r="L66" s="41" t="str">
        <f>VLOOKUP(K66,Kursangebot!$A$3:$D$9,2,FALSE)</f>
        <v>Dipl. Verkaufsspezialist/in</v>
      </c>
      <c r="M66" s="39">
        <v>2750</v>
      </c>
      <c r="N66" s="39">
        <v>0</v>
      </c>
      <c r="O66" s="38">
        <f t="shared" si="1"/>
        <v>0</v>
      </c>
      <c r="P66" s="40">
        <f t="shared" si="0"/>
        <v>0</v>
      </c>
      <c r="Q66" s="40">
        <f t="shared" si="2"/>
        <v>2750</v>
      </c>
    </row>
    <row r="67" spans="1:17" x14ac:dyDescent="0.25">
      <c r="A67" s="26">
        <v>41359</v>
      </c>
      <c r="B67" s="27">
        <v>5018095</v>
      </c>
      <c r="C67" s="28" t="s">
        <v>40</v>
      </c>
      <c r="D67" s="28" t="s">
        <v>251</v>
      </c>
      <c r="E67" s="28" t="s">
        <v>252</v>
      </c>
      <c r="F67" s="28" t="s">
        <v>253</v>
      </c>
      <c r="G67" s="30">
        <v>6020</v>
      </c>
      <c r="H67" s="28" t="s">
        <v>69</v>
      </c>
      <c r="I67" s="31">
        <v>25045</v>
      </c>
      <c r="J67" s="29" t="s">
        <v>484</v>
      </c>
      <c r="K67" t="s">
        <v>497</v>
      </c>
      <c r="L67" s="41" t="str">
        <f>VLOOKUP(K67,Kursangebot!$A$3:$D$9,2,FALSE)</f>
        <v>Vorbereitungskurs MarKom</v>
      </c>
      <c r="M67" s="39">
        <v>2900</v>
      </c>
      <c r="N67" s="39">
        <v>50</v>
      </c>
      <c r="O67" s="38">
        <f t="shared" si="1"/>
        <v>0</v>
      </c>
      <c r="P67" s="40">
        <f t="shared" si="0"/>
        <v>0</v>
      </c>
      <c r="Q67" s="40">
        <f t="shared" si="2"/>
        <v>2950</v>
      </c>
    </row>
    <row r="68" spans="1:17" x14ac:dyDescent="0.25">
      <c r="A68" s="26">
        <v>41359</v>
      </c>
      <c r="B68" s="27">
        <v>5018092</v>
      </c>
      <c r="C68" s="28" t="s">
        <v>40</v>
      </c>
      <c r="D68" s="28" t="s">
        <v>254</v>
      </c>
      <c r="E68" s="28" t="s">
        <v>252</v>
      </c>
      <c r="F68" s="28" t="s">
        <v>255</v>
      </c>
      <c r="G68" s="30">
        <v>6020</v>
      </c>
      <c r="H68" s="28" t="s">
        <v>69</v>
      </c>
      <c r="I68" s="31">
        <v>15324</v>
      </c>
      <c r="J68" s="29" t="s">
        <v>484</v>
      </c>
      <c r="K68" t="s">
        <v>491</v>
      </c>
      <c r="L68" s="41" t="str">
        <f>VLOOKUP(K68,Kursangebot!$A$3:$D$9,2,FALSE)</f>
        <v>Sachbearbeiter/in Tourismus</v>
      </c>
      <c r="M68" s="39">
        <v>3150</v>
      </c>
      <c r="N68" s="39">
        <v>250</v>
      </c>
      <c r="O68" s="38">
        <f t="shared" si="1"/>
        <v>0</v>
      </c>
      <c r="P68" s="40">
        <f t="shared" ref="P68:P131" si="4">M68*O68</f>
        <v>0</v>
      </c>
      <c r="Q68" s="40">
        <f t="shared" si="2"/>
        <v>3400</v>
      </c>
    </row>
    <row r="69" spans="1:17" x14ac:dyDescent="0.25">
      <c r="A69" s="26">
        <v>41359</v>
      </c>
      <c r="B69" s="27">
        <v>5018096</v>
      </c>
      <c r="C69" s="28" t="s">
        <v>40</v>
      </c>
      <c r="D69" s="28" t="s">
        <v>256</v>
      </c>
      <c r="E69" s="28" t="s">
        <v>252</v>
      </c>
      <c r="F69" s="28" t="s">
        <v>257</v>
      </c>
      <c r="G69" s="30">
        <v>6010</v>
      </c>
      <c r="H69" s="28" t="s">
        <v>54</v>
      </c>
      <c r="I69" s="31">
        <v>31222</v>
      </c>
      <c r="J69" s="29" t="s">
        <v>484</v>
      </c>
      <c r="K69" t="s">
        <v>489</v>
      </c>
      <c r="L69" s="41" t="str">
        <f>VLOOKUP(K69,Kursangebot!$A$3:$D$9,2,FALSE)</f>
        <v>Finanzplaner/in mit eidg. Fachausweis</v>
      </c>
      <c r="M69" s="39">
        <v>4800</v>
      </c>
      <c r="N69" s="39">
        <v>0</v>
      </c>
      <c r="O69" s="38">
        <f t="shared" ref="O69:O132" si="5">IF(J69="ja",$O$2,0%)</f>
        <v>0</v>
      </c>
      <c r="P69" s="40">
        <f t="shared" si="4"/>
        <v>0</v>
      </c>
      <c r="Q69" s="40">
        <f t="shared" ref="Q69:Q132" si="6">M69+N69-P69</f>
        <v>4800</v>
      </c>
    </row>
    <row r="70" spans="1:17" x14ac:dyDescent="0.25">
      <c r="A70" s="26">
        <v>41359</v>
      </c>
      <c r="B70" s="27">
        <v>5018097</v>
      </c>
      <c r="C70" s="28" t="s">
        <v>40</v>
      </c>
      <c r="D70" s="28" t="s">
        <v>258</v>
      </c>
      <c r="E70" s="28" t="s">
        <v>252</v>
      </c>
      <c r="F70" s="28" t="s">
        <v>259</v>
      </c>
      <c r="G70" s="30">
        <v>6014</v>
      </c>
      <c r="H70" s="28" t="s">
        <v>97</v>
      </c>
      <c r="I70" s="31">
        <v>21947</v>
      </c>
      <c r="J70" s="29" t="s">
        <v>484</v>
      </c>
      <c r="K70" t="s">
        <v>491</v>
      </c>
      <c r="L70" s="41" t="str">
        <f>VLOOKUP(K70,Kursangebot!$A$3:$D$9,2,FALSE)</f>
        <v>Sachbearbeiter/in Tourismus</v>
      </c>
      <c r="M70" s="39">
        <v>3150</v>
      </c>
      <c r="N70" s="39">
        <v>250</v>
      </c>
      <c r="O70" s="38">
        <f t="shared" si="5"/>
        <v>0</v>
      </c>
      <c r="P70" s="40">
        <f t="shared" si="4"/>
        <v>0</v>
      </c>
      <c r="Q70" s="40">
        <f t="shared" si="6"/>
        <v>3400</v>
      </c>
    </row>
    <row r="71" spans="1:17" x14ac:dyDescent="0.25">
      <c r="A71" s="26">
        <v>41359</v>
      </c>
      <c r="B71" s="27">
        <v>5018126</v>
      </c>
      <c r="C71" s="28" t="s">
        <v>50</v>
      </c>
      <c r="D71" s="28" t="s">
        <v>262</v>
      </c>
      <c r="E71" s="28" t="s">
        <v>261</v>
      </c>
      <c r="F71" s="28" t="s">
        <v>263</v>
      </c>
      <c r="G71" s="30">
        <v>6003</v>
      </c>
      <c r="H71" s="28" t="s">
        <v>45</v>
      </c>
      <c r="I71" s="31">
        <v>27527</v>
      </c>
      <c r="J71" s="29" t="s">
        <v>484</v>
      </c>
      <c r="K71" t="s">
        <v>497</v>
      </c>
      <c r="L71" s="41" t="str">
        <f>VLOOKUP(K71,Kursangebot!$A$3:$D$9,2,FALSE)</f>
        <v>Vorbereitungskurs MarKom</v>
      </c>
      <c r="M71" s="39">
        <v>2900</v>
      </c>
      <c r="N71" s="39">
        <v>50</v>
      </c>
      <c r="O71" s="38">
        <f t="shared" si="5"/>
        <v>0</v>
      </c>
      <c r="P71" s="40">
        <f t="shared" si="4"/>
        <v>0</v>
      </c>
      <c r="Q71" s="40">
        <f t="shared" si="6"/>
        <v>2950</v>
      </c>
    </row>
    <row r="72" spans="1:17" x14ac:dyDescent="0.25">
      <c r="A72" s="26">
        <v>41359</v>
      </c>
      <c r="B72" s="27">
        <v>5018112</v>
      </c>
      <c r="C72" s="28" t="s">
        <v>50</v>
      </c>
      <c r="D72" s="28" t="s">
        <v>73</v>
      </c>
      <c r="E72" s="28" t="s">
        <v>261</v>
      </c>
      <c r="F72" s="28" t="s">
        <v>264</v>
      </c>
      <c r="G72" s="30">
        <v>6210</v>
      </c>
      <c r="H72" s="28" t="s">
        <v>147</v>
      </c>
      <c r="I72" s="31">
        <v>23439</v>
      </c>
      <c r="J72" s="29" t="s">
        <v>484</v>
      </c>
      <c r="K72" t="s">
        <v>494</v>
      </c>
      <c r="L72" s="41" t="str">
        <f>VLOOKUP(K72,Kursangebot!$A$3:$D$9,2,FALSE)</f>
        <v>Dipl. Einkaufsmanager/in</v>
      </c>
      <c r="M72" s="39">
        <v>2940</v>
      </c>
      <c r="N72" s="39">
        <v>100</v>
      </c>
      <c r="O72" s="38">
        <f t="shared" si="5"/>
        <v>0</v>
      </c>
      <c r="P72" s="40">
        <f t="shared" si="4"/>
        <v>0</v>
      </c>
      <c r="Q72" s="40">
        <f t="shared" si="6"/>
        <v>3040</v>
      </c>
    </row>
    <row r="73" spans="1:17" x14ac:dyDescent="0.25">
      <c r="A73" s="26">
        <v>41360</v>
      </c>
      <c r="B73" s="27">
        <v>5018131</v>
      </c>
      <c r="C73" s="28" t="s">
        <v>50</v>
      </c>
      <c r="D73" s="28" t="s">
        <v>266</v>
      </c>
      <c r="E73" s="28" t="s">
        <v>265</v>
      </c>
      <c r="F73" s="28" t="s">
        <v>267</v>
      </c>
      <c r="G73" s="30">
        <v>6002</v>
      </c>
      <c r="H73" s="28" t="s">
        <v>45</v>
      </c>
      <c r="I73" s="31">
        <v>19998</v>
      </c>
      <c r="J73" s="29" t="s">
        <v>484</v>
      </c>
      <c r="K73" t="s">
        <v>487</v>
      </c>
      <c r="L73" s="41" t="str">
        <f>VLOOKUP(K73,Kursangebot!$A$3:$D$9,2,FALSE)</f>
        <v>Dipl. Finanzberater/in IAF</v>
      </c>
      <c r="M73" s="39">
        <v>8100</v>
      </c>
      <c r="N73" s="39">
        <v>0</v>
      </c>
      <c r="O73" s="38">
        <f t="shared" si="5"/>
        <v>0</v>
      </c>
      <c r="P73" s="40">
        <f t="shared" si="4"/>
        <v>0</v>
      </c>
      <c r="Q73" s="40">
        <f t="shared" si="6"/>
        <v>8100</v>
      </c>
    </row>
    <row r="74" spans="1:17" x14ac:dyDescent="0.25">
      <c r="A74" s="26">
        <v>41360</v>
      </c>
      <c r="B74" s="27">
        <v>5018132</v>
      </c>
      <c r="C74" s="28" t="s">
        <v>50</v>
      </c>
      <c r="D74" s="28" t="s">
        <v>268</v>
      </c>
      <c r="E74" s="28" t="s">
        <v>269</v>
      </c>
      <c r="F74" s="28" t="s">
        <v>270</v>
      </c>
      <c r="G74" s="30">
        <v>6343</v>
      </c>
      <c r="H74" s="28" t="s">
        <v>271</v>
      </c>
      <c r="I74" s="31">
        <v>26885</v>
      </c>
      <c r="J74" s="29" t="s">
        <v>484</v>
      </c>
      <c r="K74" t="s">
        <v>492</v>
      </c>
      <c r="L74" s="41" t="str">
        <f>VLOOKUP(K74,Kursangebot!$A$3:$D$9,2,FALSE)</f>
        <v>Dipl. Event Manager/in</v>
      </c>
      <c r="M74" s="39">
        <v>2960</v>
      </c>
      <c r="N74" s="39">
        <v>100</v>
      </c>
      <c r="O74" s="38">
        <f t="shared" si="5"/>
        <v>0</v>
      </c>
      <c r="P74" s="40">
        <f t="shared" si="4"/>
        <v>0</v>
      </c>
      <c r="Q74" s="40">
        <f t="shared" si="6"/>
        <v>3060</v>
      </c>
    </row>
    <row r="75" spans="1:17" x14ac:dyDescent="0.25">
      <c r="A75" s="26">
        <v>41361</v>
      </c>
      <c r="B75" s="27">
        <v>5018158</v>
      </c>
      <c r="C75" s="28" t="s">
        <v>40</v>
      </c>
      <c r="D75" s="28" t="s">
        <v>272</v>
      </c>
      <c r="E75" s="28" t="s">
        <v>273</v>
      </c>
      <c r="F75" s="28" t="s">
        <v>274</v>
      </c>
      <c r="G75" s="30">
        <v>6006</v>
      </c>
      <c r="H75" s="28" t="s">
        <v>45</v>
      </c>
      <c r="I75" s="31">
        <v>30643</v>
      </c>
      <c r="J75" s="29" t="s">
        <v>484</v>
      </c>
      <c r="K75" t="s">
        <v>495</v>
      </c>
      <c r="L75" s="41" t="str">
        <f>VLOOKUP(K75,Kursangebot!$A$3:$D$9,2,FALSE)</f>
        <v>Dipl. Verkaufsspezialist/in</v>
      </c>
      <c r="M75" s="39">
        <v>2750</v>
      </c>
      <c r="N75" s="39">
        <v>0</v>
      </c>
      <c r="O75" s="38">
        <f t="shared" si="5"/>
        <v>0</v>
      </c>
      <c r="P75" s="40">
        <f t="shared" si="4"/>
        <v>0</v>
      </c>
      <c r="Q75" s="40">
        <f t="shared" si="6"/>
        <v>2750</v>
      </c>
    </row>
    <row r="76" spans="1:17" x14ac:dyDescent="0.25">
      <c r="A76" s="26">
        <v>41361</v>
      </c>
      <c r="B76" s="27">
        <v>5018153</v>
      </c>
      <c r="C76" s="28" t="s">
        <v>40</v>
      </c>
      <c r="D76" s="28" t="s">
        <v>216</v>
      </c>
      <c r="E76" s="28" t="s">
        <v>276</v>
      </c>
      <c r="F76" s="28" t="s">
        <v>277</v>
      </c>
      <c r="G76" s="30">
        <v>6006</v>
      </c>
      <c r="H76" s="28" t="s">
        <v>45</v>
      </c>
      <c r="I76" s="31">
        <v>23694</v>
      </c>
      <c r="J76" s="29" t="s">
        <v>484</v>
      </c>
      <c r="K76" t="s">
        <v>492</v>
      </c>
      <c r="L76" s="41" t="str">
        <f>VLOOKUP(K76,Kursangebot!$A$3:$D$9,2,FALSE)</f>
        <v>Dipl. Event Manager/in</v>
      </c>
      <c r="M76" s="39">
        <v>2960</v>
      </c>
      <c r="N76" s="39">
        <v>100</v>
      </c>
      <c r="O76" s="38">
        <f t="shared" si="5"/>
        <v>0</v>
      </c>
      <c r="P76" s="40">
        <f t="shared" si="4"/>
        <v>0</v>
      </c>
      <c r="Q76" s="40">
        <f t="shared" si="6"/>
        <v>3060</v>
      </c>
    </row>
    <row r="77" spans="1:17" x14ac:dyDescent="0.25">
      <c r="A77" s="26">
        <v>41361</v>
      </c>
      <c r="B77" s="27">
        <v>5018157</v>
      </c>
      <c r="C77" s="28" t="s">
        <v>40</v>
      </c>
      <c r="D77" s="28" t="s">
        <v>278</v>
      </c>
      <c r="E77" s="28" t="s">
        <v>279</v>
      </c>
      <c r="F77" s="28" t="s">
        <v>280</v>
      </c>
      <c r="G77" s="30">
        <v>6022</v>
      </c>
      <c r="H77" s="28" t="s">
        <v>281</v>
      </c>
      <c r="I77" s="31">
        <v>33859</v>
      </c>
      <c r="J77" s="29" t="s">
        <v>41</v>
      </c>
      <c r="K77" t="s">
        <v>495</v>
      </c>
      <c r="L77" s="41" t="str">
        <f>VLOOKUP(K77,Kursangebot!$A$3:$D$9,2,FALSE)</f>
        <v>Dipl. Verkaufsspezialist/in</v>
      </c>
      <c r="M77" s="39">
        <v>2750</v>
      </c>
      <c r="N77" s="39">
        <v>0</v>
      </c>
      <c r="O77" s="38">
        <f t="shared" si="5"/>
        <v>0.05</v>
      </c>
      <c r="P77" s="40">
        <f t="shared" si="4"/>
        <v>137.5</v>
      </c>
      <c r="Q77" s="40">
        <f t="shared" si="6"/>
        <v>2612.5</v>
      </c>
    </row>
    <row r="78" spans="1:17" x14ac:dyDescent="0.25">
      <c r="A78" s="26">
        <v>41361</v>
      </c>
      <c r="B78" s="27">
        <v>5018155</v>
      </c>
      <c r="C78" s="28" t="s">
        <v>40</v>
      </c>
      <c r="D78" s="28" t="s">
        <v>282</v>
      </c>
      <c r="E78" s="28" t="s">
        <v>279</v>
      </c>
      <c r="F78" s="28" t="s">
        <v>283</v>
      </c>
      <c r="G78" s="30">
        <v>6010</v>
      </c>
      <c r="H78" s="28" t="s">
        <v>54</v>
      </c>
      <c r="I78" s="31">
        <v>17487</v>
      </c>
      <c r="J78" s="29" t="s">
        <v>41</v>
      </c>
      <c r="K78" t="s">
        <v>491</v>
      </c>
      <c r="L78" s="41" t="str">
        <f>VLOOKUP(K78,Kursangebot!$A$3:$D$9,2,FALSE)</f>
        <v>Sachbearbeiter/in Tourismus</v>
      </c>
      <c r="M78" s="39">
        <v>3150</v>
      </c>
      <c r="N78" s="39">
        <v>250</v>
      </c>
      <c r="O78" s="38">
        <f t="shared" si="5"/>
        <v>0.05</v>
      </c>
      <c r="P78" s="40">
        <f t="shared" si="4"/>
        <v>157.5</v>
      </c>
      <c r="Q78" s="40">
        <f t="shared" si="6"/>
        <v>3242.5</v>
      </c>
    </row>
    <row r="79" spans="1:17" x14ac:dyDescent="0.25">
      <c r="A79" s="26">
        <v>41361</v>
      </c>
      <c r="B79" s="27">
        <v>5018136</v>
      </c>
      <c r="C79" s="28" t="s">
        <v>40</v>
      </c>
      <c r="D79" s="28" t="s">
        <v>284</v>
      </c>
      <c r="E79" s="28" t="s">
        <v>279</v>
      </c>
      <c r="F79" s="28" t="s">
        <v>285</v>
      </c>
      <c r="G79" s="30">
        <v>6312</v>
      </c>
      <c r="H79" s="28" t="s">
        <v>286</v>
      </c>
      <c r="I79" s="31">
        <v>18475</v>
      </c>
      <c r="J79" s="29" t="s">
        <v>41</v>
      </c>
      <c r="K79" t="s">
        <v>495</v>
      </c>
      <c r="L79" s="41" t="str">
        <f>VLOOKUP(K79,Kursangebot!$A$3:$D$9,2,FALSE)</f>
        <v>Dipl. Verkaufsspezialist/in</v>
      </c>
      <c r="M79" s="39">
        <v>2750</v>
      </c>
      <c r="N79" s="39">
        <v>0</v>
      </c>
      <c r="O79" s="38">
        <f t="shared" si="5"/>
        <v>0.05</v>
      </c>
      <c r="P79" s="40">
        <f t="shared" si="4"/>
        <v>137.5</v>
      </c>
      <c r="Q79" s="40">
        <f t="shared" si="6"/>
        <v>2612.5</v>
      </c>
    </row>
    <row r="80" spans="1:17" x14ac:dyDescent="0.25">
      <c r="A80" s="26">
        <v>41361</v>
      </c>
      <c r="B80" s="27">
        <v>5018142</v>
      </c>
      <c r="C80" s="28" t="s">
        <v>50</v>
      </c>
      <c r="D80" s="28" t="s">
        <v>287</v>
      </c>
      <c r="E80" s="28" t="s">
        <v>288</v>
      </c>
      <c r="F80" s="28" t="s">
        <v>289</v>
      </c>
      <c r="G80" s="30">
        <v>6048</v>
      </c>
      <c r="H80" s="28" t="s">
        <v>49</v>
      </c>
      <c r="I80" s="31">
        <v>23776</v>
      </c>
      <c r="J80" s="29" t="s">
        <v>41</v>
      </c>
      <c r="K80" t="s">
        <v>492</v>
      </c>
      <c r="L80" s="41" t="str">
        <f>VLOOKUP(K80,Kursangebot!$A$3:$D$9,2,FALSE)</f>
        <v>Dipl. Event Manager/in</v>
      </c>
      <c r="M80" s="39">
        <v>2960</v>
      </c>
      <c r="N80" s="39">
        <v>100</v>
      </c>
      <c r="O80" s="38">
        <f t="shared" si="5"/>
        <v>0.05</v>
      </c>
      <c r="P80" s="40">
        <f t="shared" si="4"/>
        <v>148</v>
      </c>
      <c r="Q80" s="40">
        <f t="shared" si="6"/>
        <v>2912</v>
      </c>
    </row>
    <row r="81" spans="1:17" x14ac:dyDescent="0.25">
      <c r="A81" s="26">
        <v>41361</v>
      </c>
      <c r="B81" s="27">
        <v>5018135</v>
      </c>
      <c r="C81" s="28" t="s">
        <v>50</v>
      </c>
      <c r="D81" s="28" t="s">
        <v>290</v>
      </c>
      <c r="E81" s="28" t="s">
        <v>291</v>
      </c>
      <c r="F81" s="28" t="s">
        <v>292</v>
      </c>
      <c r="G81" s="30">
        <v>6010</v>
      </c>
      <c r="H81" s="28" t="s">
        <v>54</v>
      </c>
      <c r="I81" s="31">
        <v>15657</v>
      </c>
      <c r="J81" s="29" t="s">
        <v>484</v>
      </c>
      <c r="K81" t="s">
        <v>489</v>
      </c>
      <c r="L81" s="41" t="str">
        <f>VLOOKUP(K81,Kursangebot!$A$3:$D$9,2,FALSE)</f>
        <v>Finanzplaner/in mit eidg. Fachausweis</v>
      </c>
      <c r="M81" s="39">
        <v>4800</v>
      </c>
      <c r="N81" s="39">
        <v>0</v>
      </c>
      <c r="O81" s="38">
        <f t="shared" si="5"/>
        <v>0</v>
      </c>
      <c r="P81" s="40">
        <f t="shared" si="4"/>
        <v>0</v>
      </c>
      <c r="Q81" s="40">
        <f t="shared" si="6"/>
        <v>4800</v>
      </c>
    </row>
    <row r="82" spans="1:17" x14ac:dyDescent="0.25">
      <c r="A82" s="26">
        <v>41361</v>
      </c>
      <c r="B82" s="27">
        <v>5018149</v>
      </c>
      <c r="C82" s="28" t="s">
        <v>50</v>
      </c>
      <c r="D82" s="28" t="s">
        <v>293</v>
      </c>
      <c r="E82" s="28" t="s">
        <v>294</v>
      </c>
      <c r="F82" s="28" t="s">
        <v>295</v>
      </c>
      <c r="G82" s="30">
        <v>6045</v>
      </c>
      <c r="H82" s="28" t="s">
        <v>104</v>
      </c>
      <c r="I82" s="31">
        <v>25826</v>
      </c>
      <c r="J82" s="29" t="s">
        <v>484</v>
      </c>
      <c r="K82" t="s">
        <v>497</v>
      </c>
      <c r="L82" s="41" t="str">
        <f>VLOOKUP(K82,Kursangebot!$A$3:$D$9,2,FALSE)</f>
        <v>Vorbereitungskurs MarKom</v>
      </c>
      <c r="M82" s="39">
        <v>2900</v>
      </c>
      <c r="N82" s="39">
        <v>50</v>
      </c>
      <c r="O82" s="38">
        <f t="shared" si="5"/>
        <v>0</v>
      </c>
      <c r="P82" s="40">
        <f t="shared" si="4"/>
        <v>0</v>
      </c>
      <c r="Q82" s="40">
        <f t="shared" si="6"/>
        <v>2950</v>
      </c>
    </row>
    <row r="83" spans="1:17" x14ac:dyDescent="0.25">
      <c r="A83" s="26">
        <v>41361</v>
      </c>
      <c r="B83" s="27">
        <v>5018138</v>
      </c>
      <c r="C83" s="28" t="s">
        <v>50</v>
      </c>
      <c r="D83" s="28" t="s">
        <v>296</v>
      </c>
      <c r="E83" s="28" t="s">
        <v>297</v>
      </c>
      <c r="F83" s="28" t="s">
        <v>298</v>
      </c>
      <c r="G83" s="30">
        <v>6210</v>
      </c>
      <c r="H83" s="28" t="s">
        <v>147</v>
      </c>
      <c r="I83" s="31">
        <v>21206</v>
      </c>
      <c r="J83" s="29" t="s">
        <v>41</v>
      </c>
      <c r="K83" t="s">
        <v>487</v>
      </c>
      <c r="L83" s="41" t="str">
        <f>VLOOKUP(K83,Kursangebot!$A$3:$D$9,2,FALSE)</f>
        <v>Dipl. Finanzberater/in IAF</v>
      </c>
      <c r="M83" s="39">
        <v>8100</v>
      </c>
      <c r="N83" s="39">
        <v>0</v>
      </c>
      <c r="O83" s="38">
        <f t="shared" si="5"/>
        <v>0.05</v>
      </c>
      <c r="P83" s="40">
        <f t="shared" si="4"/>
        <v>405</v>
      </c>
      <c r="Q83" s="40">
        <f t="shared" si="6"/>
        <v>7695</v>
      </c>
    </row>
    <row r="84" spans="1:17" x14ac:dyDescent="0.25">
      <c r="A84" s="26">
        <v>41361</v>
      </c>
      <c r="B84" s="27">
        <v>5018151</v>
      </c>
      <c r="C84" s="28" t="s">
        <v>40</v>
      </c>
      <c r="D84" s="28" t="s">
        <v>299</v>
      </c>
      <c r="E84" s="28" t="s">
        <v>300</v>
      </c>
      <c r="F84" s="28" t="s">
        <v>301</v>
      </c>
      <c r="G84" s="30">
        <v>6010</v>
      </c>
      <c r="H84" s="28" t="s">
        <v>54</v>
      </c>
      <c r="I84" s="31">
        <v>28575</v>
      </c>
      <c r="J84" s="29" t="s">
        <v>484</v>
      </c>
      <c r="K84" t="s">
        <v>495</v>
      </c>
      <c r="L84" s="41" t="str">
        <f>VLOOKUP(K84,Kursangebot!$A$3:$D$9,2,FALSE)</f>
        <v>Dipl. Verkaufsspezialist/in</v>
      </c>
      <c r="M84" s="39">
        <v>2750</v>
      </c>
      <c r="N84" s="39">
        <v>0</v>
      </c>
      <c r="O84" s="38">
        <f t="shared" si="5"/>
        <v>0</v>
      </c>
      <c r="P84" s="40">
        <f t="shared" si="4"/>
        <v>0</v>
      </c>
      <c r="Q84" s="40">
        <f t="shared" si="6"/>
        <v>2750</v>
      </c>
    </row>
    <row r="85" spans="1:17" x14ac:dyDescent="0.25">
      <c r="A85" s="26">
        <v>41361</v>
      </c>
      <c r="B85" s="27">
        <v>5018203</v>
      </c>
      <c r="C85" s="28" t="s">
        <v>40</v>
      </c>
      <c r="D85" s="28" t="s">
        <v>210</v>
      </c>
      <c r="E85" s="28" t="s">
        <v>302</v>
      </c>
      <c r="F85" s="28" t="s">
        <v>303</v>
      </c>
      <c r="G85" s="30">
        <v>6010</v>
      </c>
      <c r="H85" s="28" t="s">
        <v>54</v>
      </c>
      <c r="I85" s="31">
        <v>28152</v>
      </c>
      <c r="J85" s="29" t="s">
        <v>484</v>
      </c>
      <c r="K85" t="s">
        <v>495</v>
      </c>
      <c r="L85" s="41" t="str">
        <f>VLOOKUP(K85,Kursangebot!$A$3:$D$9,2,FALSE)</f>
        <v>Dipl. Verkaufsspezialist/in</v>
      </c>
      <c r="M85" s="39">
        <v>2750</v>
      </c>
      <c r="N85" s="39">
        <v>0</v>
      </c>
      <c r="O85" s="38">
        <f t="shared" si="5"/>
        <v>0</v>
      </c>
      <c r="P85" s="40">
        <f t="shared" si="4"/>
        <v>0</v>
      </c>
      <c r="Q85" s="40">
        <f t="shared" si="6"/>
        <v>2750</v>
      </c>
    </row>
    <row r="86" spans="1:17" x14ac:dyDescent="0.25">
      <c r="A86" s="26">
        <v>41361</v>
      </c>
      <c r="B86" s="27">
        <v>5018205</v>
      </c>
      <c r="C86" s="28" t="s">
        <v>50</v>
      </c>
      <c r="D86" s="28" t="s">
        <v>305</v>
      </c>
      <c r="E86" s="28" t="s">
        <v>306</v>
      </c>
      <c r="F86" s="28" t="s">
        <v>307</v>
      </c>
      <c r="G86" s="30">
        <v>6010</v>
      </c>
      <c r="H86" s="28" t="s">
        <v>54</v>
      </c>
      <c r="I86" s="31">
        <v>25847</v>
      </c>
      <c r="J86" s="29" t="s">
        <v>484</v>
      </c>
      <c r="K86" t="s">
        <v>497</v>
      </c>
      <c r="L86" s="41" t="str">
        <f>VLOOKUP(K86,Kursangebot!$A$3:$D$9,2,FALSE)</f>
        <v>Vorbereitungskurs MarKom</v>
      </c>
      <c r="M86" s="39">
        <v>2900</v>
      </c>
      <c r="N86" s="39">
        <v>50</v>
      </c>
      <c r="O86" s="38">
        <f t="shared" si="5"/>
        <v>0</v>
      </c>
      <c r="P86" s="40">
        <f t="shared" si="4"/>
        <v>0</v>
      </c>
      <c r="Q86" s="40">
        <f t="shared" si="6"/>
        <v>2950</v>
      </c>
    </row>
    <row r="87" spans="1:17" x14ac:dyDescent="0.25">
      <c r="A87" s="26">
        <v>41361</v>
      </c>
      <c r="B87" s="27">
        <v>5018207</v>
      </c>
      <c r="C87" s="28" t="s">
        <v>50</v>
      </c>
      <c r="D87" s="28" t="s">
        <v>260</v>
      </c>
      <c r="E87" s="28" t="s">
        <v>308</v>
      </c>
      <c r="F87" s="28" t="s">
        <v>309</v>
      </c>
      <c r="G87" s="30">
        <v>6010</v>
      </c>
      <c r="H87" s="28" t="s">
        <v>54</v>
      </c>
      <c r="I87" s="31">
        <v>23017</v>
      </c>
      <c r="J87" s="29" t="s">
        <v>41</v>
      </c>
      <c r="K87" t="s">
        <v>494</v>
      </c>
      <c r="L87" s="41" t="str">
        <f>VLOOKUP(K87,Kursangebot!$A$3:$D$9,2,FALSE)</f>
        <v>Dipl. Einkaufsmanager/in</v>
      </c>
      <c r="M87" s="39">
        <v>2940</v>
      </c>
      <c r="N87" s="39">
        <v>100</v>
      </c>
      <c r="O87" s="38">
        <f t="shared" si="5"/>
        <v>0.05</v>
      </c>
      <c r="P87" s="40">
        <f t="shared" si="4"/>
        <v>147</v>
      </c>
      <c r="Q87" s="40">
        <f t="shared" si="6"/>
        <v>2893</v>
      </c>
    </row>
    <row r="88" spans="1:17" x14ac:dyDescent="0.25">
      <c r="A88" s="26">
        <v>41361</v>
      </c>
      <c r="B88" s="27">
        <v>5018210</v>
      </c>
      <c r="C88" s="28" t="s">
        <v>50</v>
      </c>
      <c r="D88" s="28" t="s">
        <v>310</v>
      </c>
      <c r="E88" s="28" t="s">
        <v>311</v>
      </c>
      <c r="F88" s="28" t="s">
        <v>312</v>
      </c>
      <c r="G88" s="30">
        <v>6233</v>
      </c>
      <c r="H88" s="28" t="s">
        <v>313</v>
      </c>
      <c r="I88" s="31">
        <v>21612</v>
      </c>
      <c r="J88" s="29" t="s">
        <v>484</v>
      </c>
      <c r="K88" t="s">
        <v>491</v>
      </c>
      <c r="L88" s="41" t="str">
        <f>VLOOKUP(K88,Kursangebot!$A$3:$D$9,2,FALSE)</f>
        <v>Sachbearbeiter/in Tourismus</v>
      </c>
      <c r="M88" s="39">
        <v>3150</v>
      </c>
      <c r="N88" s="39">
        <v>250</v>
      </c>
      <c r="O88" s="38">
        <f t="shared" si="5"/>
        <v>0</v>
      </c>
      <c r="P88" s="40">
        <f t="shared" si="4"/>
        <v>0</v>
      </c>
      <c r="Q88" s="40">
        <f t="shared" si="6"/>
        <v>3400</v>
      </c>
    </row>
    <row r="89" spans="1:17" x14ac:dyDescent="0.25">
      <c r="A89" s="26">
        <v>41361</v>
      </c>
      <c r="B89" s="27">
        <v>5018211</v>
      </c>
      <c r="C89" s="28" t="s">
        <v>40</v>
      </c>
      <c r="D89" s="28" t="s">
        <v>314</v>
      </c>
      <c r="E89" s="28" t="s">
        <v>315</v>
      </c>
      <c r="F89" s="28" t="s">
        <v>316</v>
      </c>
      <c r="G89" s="30">
        <v>6014</v>
      </c>
      <c r="H89" s="28" t="s">
        <v>97</v>
      </c>
      <c r="I89" s="31">
        <v>23048</v>
      </c>
      <c r="J89" s="29" t="s">
        <v>484</v>
      </c>
      <c r="K89" t="s">
        <v>495</v>
      </c>
      <c r="L89" s="41" t="str">
        <f>VLOOKUP(K89,Kursangebot!$A$3:$D$9,2,FALSE)</f>
        <v>Dipl. Verkaufsspezialist/in</v>
      </c>
      <c r="M89" s="39">
        <v>2750</v>
      </c>
      <c r="N89" s="39">
        <v>0</v>
      </c>
      <c r="O89" s="38">
        <f t="shared" si="5"/>
        <v>0</v>
      </c>
      <c r="P89" s="40">
        <f t="shared" si="4"/>
        <v>0</v>
      </c>
      <c r="Q89" s="40">
        <f t="shared" si="6"/>
        <v>2750</v>
      </c>
    </row>
    <row r="90" spans="1:17" x14ac:dyDescent="0.25">
      <c r="A90" s="26">
        <v>41361</v>
      </c>
      <c r="B90" s="27">
        <v>5018213</v>
      </c>
      <c r="C90" s="28" t="s">
        <v>50</v>
      </c>
      <c r="D90" s="28" t="s">
        <v>318</v>
      </c>
      <c r="E90" s="28" t="s">
        <v>317</v>
      </c>
      <c r="F90" s="28" t="s">
        <v>319</v>
      </c>
      <c r="G90" s="30">
        <v>6045</v>
      </c>
      <c r="H90" s="28" t="s">
        <v>104</v>
      </c>
      <c r="I90" s="31">
        <v>34041</v>
      </c>
      <c r="J90" s="29" t="s">
        <v>484</v>
      </c>
      <c r="K90" t="s">
        <v>492</v>
      </c>
      <c r="L90" s="41" t="str">
        <f>VLOOKUP(K90,Kursangebot!$A$3:$D$9,2,FALSE)</f>
        <v>Dipl. Event Manager/in</v>
      </c>
      <c r="M90" s="39">
        <v>2960</v>
      </c>
      <c r="N90" s="39">
        <v>100</v>
      </c>
      <c r="O90" s="38">
        <f t="shared" si="5"/>
        <v>0</v>
      </c>
      <c r="P90" s="40">
        <f t="shared" si="4"/>
        <v>0</v>
      </c>
      <c r="Q90" s="40">
        <f t="shared" si="6"/>
        <v>3060</v>
      </c>
    </row>
    <row r="91" spans="1:17" x14ac:dyDescent="0.25">
      <c r="A91" s="26">
        <v>41361</v>
      </c>
      <c r="B91" s="27">
        <v>5018214</v>
      </c>
      <c r="C91" s="28" t="s">
        <v>40</v>
      </c>
      <c r="D91" s="28" t="s">
        <v>320</v>
      </c>
      <c r="E91" s="28" t="s">
        <v>321</v>
      </c>
      <c r="F91" s="28" t="s">
        <v>322</v>
      </c>
      <c r="G91" s="30">
        <v>6343</v>
      </c>
      <c r="H91" s="28" t="s">
        <v>271</v>
      </c>
      <c r="I91" s="31">
        <v>30521</v>
      </c>
      <c r="J91" s="29" t="s">
        <v>484</v>
      </c>
      <c r="K91" t="s">
        <v>489</v>
      </c>
      <c r="L91" s="41" t="str">
        <f>VLOOKUP(K91,Kursangebot!$A$3:$D$9,2,FALSE)</f>
        <v>Finanzplaner/in mit eidg. Fachausweis</v>
      </c>
      <c r="M91" s="39">
        <v>4800</v>
      </c>
      <c r="N91" s="39">
        <v>0</v>
      </c>
      <c r="O91" s="38">
        <f t="shared" si="5"/>
        <v>0</v>
      </c>
      <c r="P91" s="40">
        <f t="shared" si="4"/>
        <v>0</v>
      </c>
      <c r="Q91" s="40">
        <f t="shared" si="6"/>
        <v>4800</v>
      </c>
    </row>
    <row r="92" spans="1:17" x14ac:dyDescent="0.25">
      <c r="A92" s="26">
        <v>41361</v>
      </c>
      <c r="B92" s="27">
        <v>5018201</v>
      </c>
      <c r="C92" s="28" t="s">
        <v>40</v>
      </c>
      <c r="D92" s="28" t="s">
        <v>323</v>
      </c>
      <c r="E92" s="28" t="s">
        <v>324</v>
      </c>
      <c r="F92" s="28" t="s">
        <v>325</v>
      </c>
      <c r="G92" s="30">
        <v>6020</v>
      </c>
      <c r="H92" s="28" t="s">
        <v>69</v>
      </c>
      <c r="I92" s="31">
        <v>34319</v>
      </c>
      <c r="J92" s="29" t="s">
        <v>484</v>
      </c>
      <c r="K92" t="s">
        <v>495</v>
      </c>
      <c r="L92" s="41" t="str">
        <f>VLOOKUP(K92,Kursangebot!$A$3:$D$9,2,FALSE)</f>
        <v>Dipl. Verkaufsspezialist/in</v>
      </c>
      <c r="M92" s="39">
        <v>2750</v>
      </c>
      <c r="N92" s="39">
        <v>0</v>
      </c>
      <c r="O92" s="38">
        <f t="shared" si="5"/>
        <v>0</v>
      </c>
      <c r="P92" s="40">
        <f t="shared" si="4"/>
        <v>0</v>
      </c>
      <c r="Q92" s="40">
        <f t="shared" si="6"/>
        <v>2750</v>
      </c>
    </row>
    <row r="93" spans="1:17" x14ac:dyDescent="0.25">
      <c r="A93" s="26">
        <v>41361</v>
      </c>
      <c r="B93" s="27">
        <v>5018215</v>
      </c>
      <c r="C93" s="28" t="s">
        <v>40</v>
      </c>
      <c r="D93" s="28" t="s">
        <v>304</v>
      </c>
      <c r="E93" s="28" t="s">
        <v>324</v>
      </c>
      <c r="F93" s="28" t="s">
        <v>326</v>
      </c>
      <c r="G93" s="30">
        <v>6020</v>
      </c>
      <c r="H93" s="28" t="s">
        <v>69</v>
      </c>
      <c r="I93" s="31">
        <v>28519</v>
      </c>
      <c r="J93" s="29" t="s">
        <v>484</v>
      </c>
      <c r="K93" t="s">
        <v>495</v>
      </c>
      <c r="L93" s="41" t="str">
        <f>VLOOKUP(K93,Kursangebot!$A$3:$D$9,2,FALSE)</f>
        <v>Dipl. Verkaufsspezialist/in</v>
      </c>
      <c r="M93" s="39">
        <v>2750</v>
      </c>
      <c r="N93" s="39">
        <v>0</v>
      </c>
      <c r="O93" s="38">
        <f t="shared" si="5"/>
        <v>0</v>
      </c>
      <c r="P93" s="40">
        <f t="shared" si="4"/>
        <v>0</v>
      </c>
      <c r="Q93" s="40">
        <f t="shared" si="6"/>
        <v>2750</v>
      </c>
    </row>
    <row r="94" spans="1:17" x14ac:dyDescent="0.25">
      <c r="A94" s="26">
        <v>41361</v>
      </c>
      <c r="B94" s="27">
        <v>5018216</v>
      </c>
      <c r="C94" s="28" t="s">
        <v>40</v>
      </c>
      <c r="D94" s="28" t="s">
        <v>327</v>
      </c>
      <c r="E94" s="28" t="s">
        <v>324</v>
      </c>
      <c r="F94" s="28" t="s">
        <v>328</v>
      </c>
      <c r="G94" s="30">
        <v>6403</v>
      </c>
      <c r="H94" s="28" t="s">
        <v>329</v>
      </c>
      <c r="I94" s="31">
        <v>23437</v>
      </c>
      <c r="J94" s="29" t="s">
        <v>484</v>
      </c>
      <c r="K94" t="s">
        <v>491</v>
      </c>
      <c r="L94" s="41" t="str">
        <f>VLOOKUP(K94,Kursangebot!$A$3:$D$9,2,FALSE)</f>
        <v>Sachbearbeiter/in Tourismus</v>
      </c>
      <c r="M94" s="39">
        <v>3150</v>
      </c>
      <c r="N94" s="39">
        <v>250</v>
      </c>
      <c r="O94" s="38">
        <f t="shared" si="5"/>
        <v>0</v>
      </c>
      <c r="P94" s="40">
        <f t="shared" si="4"/>
        <v>0</v>
      </c>
      <c r="Q94" s="40">
        <f t="shared" si="6"/>
        <v>3400</v>
      </c>
    </row>
    <row r="95" spans="1:17" x14ac:dyDescent="0.25">
      <c r="A95" s="26">
        <v>41361</v>
      </c>
      <c r="B95" s="27">
        <v>5018218</v>
      </c>
      <c r="C95" s="28" t="s">
        <v>40</v>
      </c>
      <c r="D95" s="28" t="s">
        <v>330</v>
      </c>
      <c r="E95" s="28" t="s">
        <v>324</v>
      </c>
      <c r="F95" s="28" t="s">
        <v>331</v>
      </c>
      <c r="G95" s="30">
        <v>6170</v>
      </c>
      <c r="H95" s="28" t="s">
        <v>332</v>
      </c>
      <c r="I95" s="31">
        <v>17937</v>
      </c>
      <c r="J95" s="29" t="s">
        <v>41</v>
      </c>
      <c r="K95" t="s">
        <v>495</v>
      </c>
      <c r="L95" s="41" t="str">
        <f>VLOOKUP(K95,Kursangebot!$A$3:$D$9,2,FALSE)</f>
        <v>Dipl. Verkaufsspezialist/in</v>
      </c>
      <c r="M95" s="39">
        <v>2750</v>
      </c>
      <c r="N95" s="39">
        <v>0</v>
      </c>
      <c r="O95" s="38">
        <f t="shared" si="5"/>
        <v>0.05</v>
      </c>
      <c r="P95" s="40">
        <f t="shared" si="4"/>
        <v>137.5</v>
      </c>
      <c r="Q95" s="40">
        <f t="shared" si="6"/>
        <v>2612.5</v>
      </c>
    </row>
    <row r="96" spans="1:17" x14ac:dyDescent="0.25">
      <c r="A96" s="26">
        <v>41363</v>
      </c>
      <c r="B96" s="27">
        <v>5018257</v>
      </c>
      <c r="C96" s="28" t="s">
        <v>40</v>
      </c>
      <c r="D96" s="28" t="s">
        <v>334</v>
      </c>
      <c r="E96" s="28" t="s">
        <v>333</v>
      </c>
      <c r="F96" s="28" t="s">
        <v>335</v>
      </c>
      <c r="G96" s="30">
        <v>6210</v>
      </c>
      <c r="H96" s="28" t="s">
        <v>147</v>
      </c>
      <c r="I96" s="31">
        <v>14763</v>
      </c>
      <c r="J96" s="29" t="s">
        <v>41</v>
      </c>
      <c r="K96" t="s">
        <v>487</v>
      </c>
      <c r="L96" s="41" t="str">
        <f>VLOOKUP(K96,Kursangebot!$A$3:$D$9,2,FALSE)</f>
        <v>Dipl. Finanzberater/in IAF</v>
      </c>
      <c r="M96" s="39">
        <v>8100</v>
      </c>
      <c r="N96" s="39">
        <v>0</v>
      </c>
      <c r="O96" s="38">
        <f t="shared" si="5"/>
        <v>0.05</v>
      </c>
      <c r="P96" s="40">
        <f t="shared" si="4"/>
        <v>405</v>
      </c>
      <c r="Q96" s="40">
        <f t="shared" si="6"/>
        <v>7695</v>
      </c>
    </row>
    <row r="97" spans="1:17" x14ac:dyDescent="0.25">
      <c r="A97" s="26">
        <v>41363</v>
      </c>
      <c r="B97" s="27">
        <v>5018259</v>
      </c>
      <c r="C97" s="28" t="s">
        <v>50</v>
      </c>
      <c r="D97" s="28" t="s">
        <v>337</v>
      </c>
      <c r="E97" s="28" t="s">
        <v>336</v>
      </c>
      <c r="F97" s="28" t="s">
        <v>338</v>
      </c>
      <c r="G97" s="30">
        <v>6403</v>
      </c>
      <c r="H97" s="28" t="s">
        <v>329</v>
      </c>
      <c r="I97" s="31">
        <v>18870</v>
      </c>
      <c r="J97" s="29" t="s">
        <v>41</v>
      </c>
      <c r="K97" t="s">
        <v>497</v>
      </c>
      <c r="L97" s="41" t="str">
        <f>VLOOKUP(K97,Kursangebot!$A$3:$D$9,2,FALSE)</f>
        <v>Vorbereitungskurs MarKom</v>
      </c>
      <c r="M97" s="39">
        <v>2900</v>
      </c>
      <c r="N97" s="39">
        <v>50</v>
      </c>
      <c r="O97" s="38">
        <f t="shared" si="5"/>
        <v>0.05</v>
      </c>
      <c r="P97" s="40">
        <f t="shared" si="4"/>
        <v>145</v>
      </c>
      <c r="Q97" s="40">
        <f t="shared" si="6"/>
        <v>2805</v>
      </c>
    </row>
    <row r="98" spans="1:17" x14ac:dyDescent="0.25">
      <c r="A98" s="26">
        <v>41363</v>
      </c>
      <c r="B98" s="27">
        <v>5018240</v>
      </c>
      <c r="C98" s="28" t="s">
        <v>40</v>
      </c>
      <c r="D98" s="28" t="s">
        <v>340</v>
      </c>
      <c r="E98" s="28" t="s">
        <v>339</v>
      </c>
      <c r="F98" s="28" t="s">
        <v>341</v>
      </c>
      <c r="G98" s="30">
        <v>6048</v>
      </c>
      <c r="H98" s="28" t="s">
        <v>49</v>
      </c>
      <c r="I98" s="31">
        <v>27341</v>
      </c>
      <c r="J98" s="29" t="s">
        <v>41</v>
      </c>
      <c r="K98" t="s">
        <v>491</v>
      </c>
      <c r="L98" s="41" t="str">
        <f>VLOOKUP(K98,Kursangebot!$A$3:$D$9,2,FALSE)</f>
        <v>Sachbearbeiter/in Tourismus</v>
      </c>
      <c r="M98" s="39">
        <v>3150</v>
      </c>
      <c r="N98" s="39">
        <v>250</v>
      </c>
      <c r="O98" s="38">
        <f t="shared" si="5"/>
        <v>0.05</v>
      </c>
      <c r="P98" s="40">
        <f t="shared" si="4"/>
        <v>157.5</v>
      </c>
      <c r="Q98" s="40">
        <f t="shared" si="6"/>
        <v>3242.5</v>
      </c>
    </row>
    <row r="99" spans="1:17" x14ac:dyDescent="0.25">
      <c r="A99" s="26">
        <v>41363</v>
      </c>
      <c r="B99" s="27">
        <v>5018241</v>
      </c>
      <c r="C99" s="28" t="s">
        <v>40</v>
      </c>
      <c r="D99" s="28" t="s">
        <v>342</v>
      </c>
      <c r="E99" s="28" t="s">
        <v>339</v>
      </c>
      <c r="F99" s="28" t="s">
        <v>343</v>
      </c>
      <c r="G99" s="30">
        <v>6010</v>
      </c>
      <c r="H99" s="28" t="s">
        <v>54</v>
      </c>
      <c r="I99" s="31">
        <v>27281</v>
      </c>
      <c r="J99" s="29" t="s">
        <v>484</v>
      </c>
      <c r="K99" t="s">
        <v>495</v>
      </c>
      <c r="L99" s="41" t="str">
        <f>VLOOKUP(K99,Kursangebot!$A$3:$D$9,2,FALSE)</f>
        <v>Dipl. Verkaufsspezialist/in</v>
      </c>
      <c r="M99" s="39">
        <v>2750</v>
      </c>
      <c r="N99" s="39">
        <v>0</v>
      </c>
      <c r="O99" s="38">
        <f t="shared" si="5"/>
        <v>0</v>
      </c>
      <c r="P99" s="40">
        <f t="shared" si="4"/>
        <v>0</v>
      </c>
      <c r="Q99" s="40">
        <f t="shared" si="6"/>
        <v>2750</v>
      </c>
    </row>
    <row r="100" spans="1:17" x14ac:dyDescent="0.25">
      <c r="A100" s="26">
        <v>41363</v>
      </c>
      <c r="B100" s="27">
        <v>5018262</v>
      </c>
      <c r="C100" s="28" t="s">
        <v>40</v>
      </c>
      <c r="D100" s="28" t="s">
        <v>344</v>
      </c>
      <c r="E100" s="28" t="s">
        <v>339</v>
      </c>
      <c r="F100" s="28" t="s">
        <v>345</v>
      </c>
      <c r="G100" s="30">
        <v>6002</v>
      </c>
      <c r="H100" s="28" t="s">
        <v>45</v>
      </c>
      <c r="I100" s="31">
        <v>34682</v>
      </c>
      <c r="J100" s="29" t="s">
        <v>484</v>
      </c>
      <c r="K100" t="s">
        <v>489</v>
      </c>
      <c r="L100" s="41" t="str">
        <f>VLOOKUP(K100,Kursangebot!$A$3:$D$9,2,FALSE)</f>
        <v>Finanzplaner/in mit eidg. Fachausweis</v>
      </c>
      <c r="M100" s="39">
        <v>4800</v>
      </c>
      <c r="N100" s="39">
        <v>0</v>
      </c>
      <c r="O100" s="38">
        <f t="shared" si="5"/>
        <v>0</v>
      </c>
      <c r="P100" s="40">
        <f t="shared" si="4"/>
        <v>0</v>
      </c>
      <c r="Q100" s="40">
        <f t="shared" si="6"/>
        <v>4800</v>
      </c>
    </row>
    <row r="101" spans="1:17" x14ac:dyDescent="0.25">
      <c r="A101" s="26">
        <v>41363</v>
      </c>
      <c r="B101" s="27">
        <v>5018255</v>
      </c>
      <c r="C101" s="28" t="s">
        <v>50</v>
      </c>
      <c r="D101" s="28" t="s">
        <v>346</v>
      </c>
      <c r="E101" s="28" t="s">
        <v>347</v>
      </c>
      <c r="F101" s="28" t="s">
        <v>348</v>
      </c>
      <c r="G101" s="30">
        <v>6210</v>
      </c>
      <c r="H101" s="28" t="s">
        <v>147</v>
      </c>
      <c r="I101" s="31">
        <v>21943</v>
      </c>
      <c r="J101" s="29" t="s">
        <v>484</v>
      </c>
      <c r="K101" t="s">
        <v>497</v>
      </c>
      <c r="L101" s="41" t="str">
        <f>VLOOKUP(K101,Kursangebot!$A$3:$D$9,2,FALSE)</f>
        <v>Vorbereitungskurs MarKom</v>
      </c>
      <c r="M101" s="39">
        <v>2900</v>
      </c>
      <c r="N101" s="39">
        <v>50</v>
      </c>
      <c r="O101" s="38">
        <f t="shared" si="5"/>
        <v>0</v>
      </c>
      <c r="P101" s="40">
        <f t="shared" si="4"/>
        <v>0</v>
      </c>
      <c r="Q101" s="40">
        <f t="shared" si="6"/>
        <v>2950</v>
      </c>
    </row>
    <row r="102" spans="1:17" x14ac:dyDescent="0.25">
      <c r="A102" s="26">
        <v>41363</v>
      </c>
      <c r="B102" s="27">
        <v>5018230</v>
      </c>
      <c r="C102" s="28" t="s">
        <v>50</v>
      </c>
      <c r="D102" s="28" t="s">
        <v>350</v>
      </c>
      <c r="E102" s="28" t="s">
        <v>349</v>
      </c>
      <c r="F102" s="28" t="s">
        <v>351</v>
      </c>
      <c r="G102" s="30">
        <v>6010</v>
      </c>
      <c r="H102" s="28" t="s">
        <v>54</v>
      </c>
      <c r="I102" s="31">
        <v>15560</v>
      </c>
      <c r="J102" s="29" t="s">
        <v>484</v>
      </c>
      <c r="K102" t="s">
        <v>495</v>
      </c>
      <c r="L102" s="41" t="str">
        <f>VLOOKUP(K102,Kursangebot!$A$3:$D$9,2,FALSE)</f>
        <v>Dipl. Verkaufsspezialist/in</v>
      </c>
      <c r="M102" s="39">
        <v>2750</v>
      </c>
      <c r="N102" s="39">
        <v>0</v>
      </c>
      <c r="O102" s="38">
        <f t="shared" si="5"/>
        <v>0</v>
      </c>
      <c r="P102" s="40">
        <f t="shared" si="4"/>
        <v>0</v>
      </c>
      <c r="Q102" s="40">
        <f t="shared" si="6"/>
        <v>2750</v>
      </c>
    </row>
    <row r="103" spans="1:17" x14ac:dyDescent="0.25">
      <c r="A103" s="26">
        <v>41363</v>
      </c>
      <c r="B103" s="27">
        <v>5018265</v>
      </c>
      <c r="C103" s="28" t="s">
        <v>50</v>
      </c>
      <c r="D103" s="28" t="s">
        <v>352</v>
      </c>
      <c r="E103" s="28" t="s">
        <v>353</v>
      </c>
      <c r="F103" s="28" t="s">
        <v>354</v>
      </c>
      <c r="G103" s="30">
        <v>6300</v>
      </c>
      <c r="H103" s="28" t="s">
        <v>76</v>
      </c>
      <c r="I103" s="31">
        <v>14188</v>
      </c>
      <c r="J103" s="29" t="s">
        <v>484</v>
      </c>
      <c r="K103" t="s">
        <v>494</v>
      </c>
      <c r="L103" s="41" t="str">
        <f>VLOOKUP(K103,Kursangebot!$A$3:$D$9,2,FALSE)</f>
        <v>Dipl. Einkaufsmanager/in</v>
      </c>
      <c r="M103" s="39">
        <v>2940</v>
      </c>
      <c r="N103" s="39">
        <v>100</v>
      </c>
      <c r="O103" s="38">
        <f t="shared" si="5"/>
        <v>0</v>
      </c>
      <c r="P103" s="40">
        <f t="shared" si="4"/>
        <v>0</v>
      </c>
      <c r="Q103" s="40">
        <f t="shared" si="6"/>
        <v>3040</v>
      </c>
    </row>
    <row r="104" spans="1:17" x14ac:dyDescent="0.25">
      <c r="A104" s="26">
        <v>41363</v>
      </c>
      <c r="B104" s="27">
        <v>5018266</v>
      </c>
      <c r="C104" s="28" t="s">
        <v>40</v>
      </c>
      <c r="D104" s="28" t="s">
        <v>355</v>
      </c>
      <c r="E104" s="28" t="s">
        <v>356</v>
      </c>
      <c r="F104" s="28" t="s">
        <v>357</v>
      </c>
      <c r="G104" s="30">
        <v>6010</v>
      </c>
      <c r="H104" s="28" t="s">
        <v>54</v>
      </c>
      <c r="I104" s="31">
        <v>22548</v>
      </c>
      <c r="J104" s="29" t="s">
        <v>484</v>
      </c>
      <c r="K104" t="s">
        <v>487</v>
      </c>
      <c r="L104" s="41" t="str">
        <f>VLOOKUP(K104,Kursangebot!$A$3:$D$9,2,FALSE)</f>
        <v>Dipl. Finanzberater/in IAF</v>
      </c>
      <c r="M104" s="39">
        <v>8100</v>
      </c>
      <c r="N104" s="39">
        <v>0</v>
      </c>
      <c r="O104" s="38">
        <f t="shared" si="5"/>
        <v>0</v>
      </c>
      <c r="P104" s="40">
        <f t="shared" si="4"/>
        <v>0</v>
      </c>
      <c r="Q104" s="40">
        <f t="shared" si="6"/>
        <v>8100</v>
      </c>
    </row>
    <row r="105" spans="1:17" x14ac:dyDescent="0.25">
      <c r="A105" s="26">
        <v>41363</v>
      </c>
      <c r="B105" s="27">
        <v>5018362</v>
      </c>
      <c r="C105" s="28" t="s">
        <v>50</v>
      </c>
      <c r="D105" s="28" t="s">
        <v>87</v>
      </c>
      <c r="E105" s="28" t="s">
        <v>358</v>
      </c>
      <c r="F105" s="28" t="s">
        <v>359</v>
      </c>
      <c r="G105" s="30">
        <v>6003</v>
      </c>
      <c r="H105" s="28" t="s">
        <v>45</v>
      </c>
      <c r="I105" s="31">
        <v>21795</v>
      </c>
      <c r="J105" s="29" t="s">
        <v>484</v>
      </c>
      <c r="K105" t="s">
        <v>487</v>
      </c>
      <c r="L105" s="41" t="str">
        <f>VLOOKUP(K105,Kursangebot!$A$3:$D$9,2,FALSE)</f>
        <v>Dipl. Finanzberater/in IAF</v>
      </c>
      <c r="M105" s="39">
        <v>8100</v>
      </c>
      <c r="N105" s="39">
        <v>0</v>
      </c>
      <c r="O105" s="38">
        <f t="shared" si="5"/>
        <v>0</v>
      </c>
      <c r="P105" s="40">
        <f t="shared" si="4"/>
        <v>0</v>
      </c>
      <c r="Q105" s="40">
        <f t="shared" si="6"/>
        <v>8100</v>
      </c>
    </row>
    <row r="106" spans="1:17" x14ac:dyDescent="0.25">
      <c r="A106" s="26">
        <v>41363</v>
      </c>
      <c r="B106" s="27">
        <v>5018403</v>
      </c>
      <c r="C106" s="28" t="s">
        <v>50</v>
      </c>
      <c r="D106" s="28" t="s">
        <v>360</v>
      </c>
      <c r="E106" s="28" t="s">
        <v>361</v>
      </c>
      <c r="F106" s="28" t="s">
        <v>362</v>
      </c>
      <c r="G106" s="30">
        <v>6210</v>
      </c>
      <c r="H106" s="28" t="s">
        <v>147</v>
      </c>
      <c r="I106" s="31">
        <v>21258</v>
      </c>
      <c r="J106" s="29" t="s">
        <v>41</v>
      </c>
      <c r="K106" t="s">
        <v>487</v>
      </c>
      <c r="L106" s="41" t="str">
        <f>VLOOKUP(K106,Kursangebot!$A$3:$D$9,2,FALSE)</f>
        <v>Dipl. Finanzberater/in IAF</v>
      </c>
      <c r="M106" s="39">
        <v>8100</v>
      </c>
      <c r="N106" s="39">
        <v>0</v>
      </c>
      <c r="O106" s="38">
        <f t="shared" si="5"/>
        <v>0.05</v>
      </c>
      <c r="P106" s="40">
        <f t="shared" si="4"/>
        <v>405</v>
      </c>
      <c r="Q106" s="40">
        <f t="shared" si="6"/>
        <v>7695</v>
      </c>
    </row>
    <row r="107" spans="1:17" x14ac:dyDescent="0.25">
      <c r="A107" s="26">
        <v>41363</v>
      </c>
      <c r="B107" s="27">
        <v>5018405</v>
      </c>
      <c r="C107" s="28" t="s">
        <v>50</v>
      </c>
      <c r="D107" s="28" t="s">
        <v>70</v>
      </c>
      <c r="E107" s="28" t="s">
        <v>363</v>
      </c>
      <c r="F107" s="28" t="s">
        <v>364</v>
      </c>
      <c r="G107" s="30">
        <v>6020</v>
      </c>
      <c r="H107" s="28" t="s">
        <v>69</v>
      </c>
      <c r="I107" s="31">
        <v>26521</v>
      </c>
      <c r="J107" s="29" t="s">
        <v>484</v>
      </c>
      <c r="K107" t="s">
        <v>491</v>
      </c>
      <c r="L107" s="41" t="str">
        <f>VLOOKUP(K107,Kursangebot!$A$3:$D$9,2,FALSE)</f>
        <v>Sachbearbeiter/in Tourismus</v>
      </c>
      <c r="M107" s="39">
        <v>3150</v>
      </c>
      <c r="N107" s="39">
        <v>250</v>
      </c>
      <c r="O107" s="38">
        <f t="shared" si="5"/>
        <v>0</v>
      </c>
      <c r="P107" s="40">
        <f t="shared" si="4"/>
        <v>0</v>
      </c>
      <c r="Q107" s="40">
        <f t="shared" si="6"/>
        <v>3400</v>
      </c>
    </row>
    <row r="108" spans="1:17" x14ac:dyDescent="0.25">
      <c r="A108" s="26">
        <v>41363</v>
      </c>
      <c r="B108" s="27">
        <v>5018406</v>
      </c>
      <c r="C108" s="28" t="s">
        <v>40</v>
      </c>
      <c r="D108" s="28" t="s">
        <v>365</v>
      </c>
      <c r="E108" s="28" t="s">
        <v>366</v>
      </c>
      <c r="F108" s="28" t="s">
        <v>367</v>
      </c>
      <c r="G108" s="30">
        <v>6000</v>
      </c>
      <c r="H108" s="28" t="s">
        <v>45</v>
      </c>
      <c r="I108" s="31">
        <v>22314</v>
      </c>
      <c r="J108" s="29" t="s">
        <v>484</v>
      </c>
      <c r="K108" t="s">
        <v>487</v>
      </c>
      <c r="L108" s="41" t="str">
        <f>VLOOKUP(K108,Kursangebot!$A$3:$D$9,2,FALSE)</f>
        <v>Dipl. Finanzberater/in IAF</v>
      </c>
      <c r="M108" s="39">
        <v>8100</v>
      </c>
      <c r="N108" s="39">
        <v>0</v>
      </c>
      <c r="O108" s="38">
        <f t="shared" si="5"/>
        <v>0</v>
      </c>
      <c r="P108" s="40">
        <f t="shared" si="4"/>
        <v>0</v>
      </c>
      <c r="Q108" s="40">
        <f t="shared" si="6"/>
        <v>8100</v>
      </c>
    </row>
    <row r="109" spans="1:17" x14ac:dyDescent="0.25">
      <c r="A109" s="26">
        <v>41363</v>
      </c>
      <c r="B109" s="27">
        <v>5018396</v>
      </c>
      <c r="C109" s="28" t="s">
        <v>40</v>
      </c>
      <c r="D109" s="28" t="s">
        <v>368</v>
      </c>
      <c r="E109" s="28" t="s">
        <v>366</v>
      </c>
      <c r="F109" s="28" t="s">
        <v>369</v>
      </c>
      <c r="G109" s="30">
        <v>6000</v>
      </c>
      <c r="H109" s="28" t="s">
        <v>45</v>
      </c>
      <c r="I109" s="31">
        <v>23764</v>
      </c>
      <c r="J109" s="29" t="s">
        <v>41</v>
      </c>
      <c r="K109" t="s">
        <v>492</v>
      </c>
      <c r="L109" s="41" t="str">
        <f>VLOOKUP(K109,Kursangebot!$A$3:$D$9,2,FALSE)</f>
        <v>Dipl. Event Manager/in</v>
      </c>
      <c r="M109" s="39">
        <v>2960</v>
      </c>
      <c r="N109" s="39">
        <v>100</v>
      </c>
      <c r="O109" s="38">
        <f t="shared" si="5"/>
        <v>0.05</v>
      </c>
      <c r="P109" s="40">
        <f t="shared" si="4"/>
        <v>148</v>
      </c>
      <c r="Q109" s="40">
        <f t="shared" si="6"/>
        <v>2912</v>
      </c>
    </row>
    <row r="110" spans="1:17" x14ac:dyDescent="0.25">
      <c r="A110" s="26">
        <v>41363</v>
      </c>
      <c r="B110" s="27">
        <v>5018408</v>
      </c>
      <c r="C110" s="28" t="s">
        <v>40</v>
      </c>
      <c r="D110" s="28" t="s">
        <v>370</v>
      </c>
      <c r="E110" s="28" t="s">
        <v>371</v>
      </c>
      <c r="F110" s="28" t="s">
        <v>372</v>
      </c>
      <c r="G110" s="30">
        <v>6252</v>
      </c>
      <c r="H110" s="28" t="s">
        <v>117</v>
      </c>
      <c r="I110" s="31">
        <v>33655</v>
      </c>
      <c r="J110" s="29" t="s">
        <v>41</v>
      </c>
      <c r="K110" t="s">
        <v>487</v>
      </c>
      <c r="L110" s="41" t="str">
        <f>VLOOKUP(K110,Kursangebot!$A$3:$D$9,2,FALSE)</f>
        <v>Dipl. Finanzberater/in IAF</v>
      </c>
      <c r="M110" s="39">
        <v>8100</v>
      </c>
      <c r="N110" s="39">
        <v>0</v>
      </c>
      <c r="O110" s="38">
        <f t="shared" si="5"/>
        <v>0.05</v>
      </c>
      <c r="P110" s="40">
        <f t="shared" si="4"/>
        <v>405</v>
      </c>
      <c r="Q110" s="40">
        <f t="shared" si="6"/>
        <v>7695</v>
      </c>
    </row>
    <row r="111" spans="1:17" x14ac:dyDescent="0.25">
      <c r="A111" s="26">
        <v>41363</v>
      </c>
      <c r="B111" s="27">
        <v>5018409</v>
      </c>
      <c r="C111" s="28" t="s">
        <v>40</v>
      </c>
      <c r="D111" s="28" t="s">
        <v>373</v>
      </c>
      <c r="E111" s="28" t="s">
        <v>371</v>
      </c>
      <c r="F111" s="28" t="s">
        <v>374</v>
      </c>
      <c r="G111" s="30">
        <v>6045</v>
      </c>
      <c r="H111" s="28" t="s">
        <v>104</v>
      </c>
      <c r="I111" s="31">
        <v>13412</v>
      </c>
      <c r="J111" s="29" t="s">
        <v>41</v>
      </c>
      <c r="K111" t="s">
        <v>489</v>
      </c>
      <c r="L111" s="41" t="str">
        <f>VLOOKUP(K111,Kursangebot!$A$3:$D$9,2,FALSE)</f>
        <v>Finanzplaner/in mit eidg. Fachausweis</v>
      </c>
      <c r="M111" s="39">
        <v>4800</v>
      </c>
      <c r="N111" s="39">
        <v>0</v>
      </c>
      <c r="O111" s="38">
        <f t="shared" si="5"/>
        <v>0.05</v>
      </c>
      <c r="P111" s="40">
        <f t="shared" si="4"/>
        <v>240</v>
      </c>
      <c r="Q111" s="40">
        <f t="shared" si="6"/>
        <v>4560</v>
      </c>
    </row>
    <row r="112" spans="1:17" x14ac:dyDescent="0.25">
      <c r="A112" s="26">
        <v>41363</v>
      </c>
      <c r="B112" s="27">
        <v>5018410</v>
      </c>
      <c r="C112" s="28" t="s">
        <v>40</v>
      </c>
      <c r="D112" s="28" t="s">
        <v>375</v>
      </c>
      <c r="E112" s="28" t="s">
        <v>376</v>
      </c>
      <c r="F112" s="28" t="s">
        <v>377</v>
      </c>
      <c r="G112" s="30">
        <v>6045</v>
      </c>
      <c r="H112" s="28" t="s">
        <v>104</v>
      </c>
      <c r="I112" s="31">
        <v>15637</v>
      </c>
      <c r="J112" s="29" t="s">
        <v>484</v>
      </c>
      <c r="K112" t="s">
        <v>489</v>
      </c>
      <c r="L112" s="41" t="str">
        <f>VLOOKUP(K112,Kursangebot!$A$3:$D$9,2,FALSE)</f>
        <v>Finanzplaner/in mit eidg. Fachausweis</v>
      </c>
      <c r="M112" s="39">
        <v>4800</v>
      </c>
      <c r="N112" s="39">
        <v>0</v>
      </c>
      <c r="O112" s="38">
        <f t="shared" si="5"/>
        <v>0</v>
      </c>
      <c r="P112" s="40">
        <f t="shared" si="4"/>
        <v>0</v>
      </c>
      <c r="Q112" s="40">
        <f t="shared" si="6"/>
        <v>4800</v>
      </c>
    </row>
    <row r="113" spans="1:17" x14ac:dyDescent="0.25">
      <c r="A113" s="26">
        <v>41363</v>
      </c>
      <c r="B113" s="27">
        <v>5018414</v>
      </c>
      <c r="C113" s="28" t="s">
        <v>50</v>
      </c>
      <c r="D113" s="28" t="s">
        <v>378</v>
      </c>
      <c r="E113" s="28" t="s">
        <v>379</v>
      </c>
      <c r="F113" s="28" t="s">
        <v>380</v>
      </c>
      <c r="G113" s="30">
        <v>6010</v>
      </c>
      <c r="H113" s="28" t="s">
        <v>54</v>
      </c>
      <c r="I113" s="31">
        <v>30055</v>
      </c>
      <c r="J113" s="29" t="s">
        <v>484</v>
      </c>
      <c r="K113" t="s">
        <v>497</v>
      </c>
      <c r="L113" s="41" t="str">
        <f>VLOOKUP(K113,Kursangebot!$A$3:$D$9,2,FALSE)</f>
        <v>Vorbereitungskurs MarKom</v>
      </c>
      <c r="M113" s="39">
        <v>2900</v>
      </c>
      <c r="N113" s="39">
        <v>50</v>
      </c>
      <c r="O113" s="38">
        <f t="shared" si="5"/>
        <v>0</v>
      </c>
      <c r="P113" s="40">
        <f t="shared" si="4"/>
        <v>0</v>
      </c>
      <c r="Q113" s="40">
        <f t="shared" si="6"/>
        <v>2950</v>
      </c>
    </row>
    <row r="114" spans="1:17" x14ac:dyDescent="0.25">
      <c r="A114" s="26">
        <v>41363</v>
      </c>
      <c r="B114" s="27">
        <v>5018415</v>
      </c>
      <c r="C114" s="28" t="s">
        <v>50</v>
      </c>
      <c r="D114" s="28" t="s">
        <v>381</v>
      </c>
      <c r="E114" s="28" t="s">
        <v>379</v>
      </c>
      <c r="F114" s="28" t="s">
        <v>382</v>
      </c>
      <c r="G114" s="30">
        <v>6002</v>
      </c>
      <c r="H114" s="28" t="s">
        <v>45</v>
      </c>
      <c r="I114" s="31">
        <v>27867</v>
      </c>
      <c r="J114" s="29" t="s">
        <v>484</v>
      </c>
      <c r="K114" t="s">
        <v>494</v>
      </c>
      <c r="L114" s="41" t="str">
        <f>VLOOKUP(K114,Kursangebot!$A$3:$D$9,2,FALSE)</f>
        <v>Dipl. Einkaufsmanager/in</v>
      </c>
      <c r="M114" s="39">
        <v>2940</v>
      </c>
      <c r="N114" s="39">
        <v>100</v>
      </c>
      <c r="O114" s="38">
        <f t="shared" si="5"/>
        <v>0</v>
      </c>
      <c r="P114" s="40">
        <f t="shared" si="4"/>
        <v>0</v>
      </c>
      <c r="Q114" s="40">
        <f t="shared" si="6"/>
        <v>3040</v>
      </c>
    </row>
    <row r="115" spans="1:17" x14ac:dyDescent="0.25">
      <c r="A115" s="26">
        <v>41363</v>
      </c>
      <c r="B115" s="27">
        <v>5018289</v>
      </c>
      <c r="C115" s="28" t="s">
        <v>50</v>
      </c>
      <c r="D115" s="28" t="s">
        <v>383</v>
      </c>
      <c r="E115" s="28" t="s">
        <v>384</v>
      </c>
      <c r="F115" s="28" t="s">
        <v>385</v>
      </c>
      <c r="G115" s="30">
        <v>6440</v>
      </c>
      <c r="H115" s="28" t="s">
        <v>386</v>
      </c>
      <c r="I115" s="31">
        <v>19365</v>
      </c>
      <c r="J115" s="29" t="s">
        <v>484</v>
      </c>
      <c r="K115" t="s">
        <v>491</v>
      </c>
      <c r="L115" s="41" t="str">
        <f>VLOOKUP(K115,Kursangebot!$A$3:$D$9,2,FALSE)</f>
        <v>Sachbearbeiter/in Tourismus</v>
      </c>
      <c r="M115" s="39">
        <v>3150</v>
      </c>
      <c r="N115" s="39">
        <v>250</v>
      </c>
      <c r="O115" s="38">
        <f t="shared" si="5"/>
        <v>0</v>
      </c>
      <c r="P115" s="40">
        <f t="shared" si="4"/>
        <v>0</v>
      </c>
      <c r="Q115" s="40">
        <f t="shared" si="6"/>
        <v>3400</v>
      </c>
    </row>
    <row r="116" spans="1:17" x14ac:dyDescent="0.25">
      <c r="A116" s="26">
        <v>41363</v>
      </c>
      <c r="B116" s="27">
        <v>5018305</v>
      </c>
      <c r="C116" s="28" t="s">
        <v>40</v>
      </c>
      <c r="D116" s="28" t="s">
        <v>387</v>
      </c>
      <c r="E116" s="28" t="s">
        <v>210</v>
      </c>
      <c r="F116" s="28" t="s">
        <v>388</v>
      </c>
      <c r="G116" s="30">
        <v>6048</v>
      </c>
      <c r="H116" s="28" t="s">
        <v>49</v>
      </c>
      <c r="I116" s="31">
        <v>27365</v>
      </c>
      <c r="J116" s="29" t="s">
        <v>484</v>
      </c>
      <c r="K116" t="s">
        <v>487</v>
      </c>
      <c r="L116" s="41" t="str">
        <f>VLOOKUP(K116,Kursangebot!$A$3:$D$9,2,FALSE)</f>
        <v>Dipl. Finanzberater/in IAF</v>
      </c>
      <c r="M116" s="39">
        <v>8100</v>
      </c>
      <c r="N116" s="39">
        <v>0</v>
      </c>
      <c r="O116" s="38">
        <f t="shared" si="5"/>
        <v>0</v>
      </c>
      <c r="P116" s="40">
        <f t="shared" si="4"/>
        <v>0</v>
      </c>
      <c r="Q116" s="40">
        <f t="shared" si="6"/>
        <v>8100</v>
      </c>
    </row>
    <row r="117" spans="1:17" x14ac:dyDescent="0.25">
      <c r="A117" s="26">
        <v>41363</v>
      </c>
      <c r="B117" s="27">
        <v>5018307</v>
      </c>
      <c r="C117" s="28" t="s">
        <v>40</v>
      </c>
      <c r="D117" s="28" t="s">
        <v>389</v>
      </c>
      <c r="E117" s="28" t="s">
        <v>210</v>
      </c>
      <c r="F117" s="28" t="s">
        <v>390</v>
      </c>
      <c r="G117" s="30">
        <v>6210</v>
      </c>
      <c r="H117" s="28" t="s">
        <v>147</v>
      </c>
      <c r="I117" s="31">
        <v>25158</v>
      </c>
      <c r="J117" s="29" t="s">
        <v>484</v>
      </c>
      <c r="K117" t="s">
        <v>487</v>
      </c>
      <c r="L117" s="41" t="str">
        <f>VLOOKUP(K117,Kursangebot!$A$3:$D$9,2,FALSE)</f>
        <v>Dipl. Finanzberater/in IAF</v>
      </c>
      <c r="M117" s="39">
        <v>8100</v>
      </c>
      <c r="N117" s="39">
        <v>0</v>
      </c>
      <c r="O117" s="38">
        <f t="shared" si="5"/>
        <v>0</v>
      </c>
      <c r="P117" s="40">
        <f t="shared" si="4"/>
        <v>0</v>
      </c>
      <c r="Q117" s="40">
        <f t="shared" si="6"/>
        <v>8100</v>
      </c>
    </row>
    <row r="118" spans="1:17" x14ac:dyDescent="0.25">
      <c r="A118" s="26">
        <v>41363</v>
      </c>
      <c r="B118" s="27">
        <v>5018308</v>
      </c>
      <c r="C118" s="28" t="s">
        <v>50</v>
      </c>
      <c r="D118" s="28" t="s">
        <v>391</v>
      </c>
      <c r="E118" s="28" t="s">
        <v>392</v>
      </c>
      <c r="F118" s="28" t="s">
        <v>393</v>
      </c>
      <c r="G118" s="30">
        <v>6460</v>
      </c>
      <c r="H118" s="28" t="s">
        <v>168</v>
      </c>
      <c r="I118" s="31">
        <v>14884</v>
      </c>
      <c r="J118" s="29" t="s">
        <v>484</v>
      </c>
      <c r="K118" t="s">
        <v>487</v>
      </c>
      <c r="L118" s="41" t="str">
        <f>VLOOKUP(K118,Kursangebot!$A$3:$D$9,2,FALSE)</f>
        <v>Dipl. Finanzberater/in IAF</v>
      </c>
      <c r="M118" s="39">
        <v>8100</v>
      </c>
      <c r="N118" s="39">
        <v>0</v>
      </c>
      <c r="O118" s="38">
        <f t="shared" si="5"/>
        <v>0</v>
      </c>
      <c r="P118" s="40">
        <f t="shared" si="4"/>
        <v>0</v>
      </c>
      <c r="Q118" s="40">
        <f t="shared" si="6"/>
        <v>8100</v>
      </c>
    </row>
    <row r="119" spans="1:17" x14ac:dyDescent="0.25">
      <c r="A119" s="26">
        <v>41363</v>
      </c>
      <c r="B119" s="27">
        <v>5018309</v>
      </c>
      <c r="C119" s="28" t="s">
        <v>50</v>
      </c>
      <c r="D119" s="28" t="s">
        <v>394</v>
      </c>
      <c r="E119" s="28" t="s">
        <v>392</v>
      </c>
      <c r="F119" s="28" t="s">
        <v>395</v>
      </c>
      <c r="G119" s="30">
        <v>6010</v>
      </c>
      <c r="H119" s="28" t="s">
        <v>54</v>
      </c>
      <c r="I119" s="31">
        <v>23225</v>
      </c>
      <c r="J119" s="29" t="s">
        <v>484</v>
      </c>
      <c r="K119" t="s">
        <v>487</v>
      </c>
      <c r="L119" s="41" t="str">
        <f>VLOOKUP(K119,Kursangebot!$A$3:$D$9,2,FALSE)</f>
        <v>Dipl. Finanzberater/in IAF</v>
      </c>
      <c r="M119" s="39">
        <v>8100</v>
      </c>
      <c r="N119" s="39">
        <v>0</v>
      </c>
      <c r="O119" s="38">
        <f t="shared" si="5"/>
        <v>0</v>
      </c>
      <c r="P119" s="40">
        <f t="shared" si="4"/>
        <v>0</v>
      </c>
      <c r="Q119" s="40">
        <f t="shared" si="6"/>
        <v>8100</v>
      </c>
    </row>
    <row r="120" spans="1:17" x14ac:dyDescent="0.25">
      <c r="A120" s="26">
        <v>41363</v>
      </c>
      <c r="B120" s="27">
        <v>5018317</v>
      </c>
      <c r="C120" s="28" t="s">
        <v>40</v>
      </c>
      <c r="D120" s="28" t="s">
        <v>396</v>
      </c>
      <c r="E120" s="28" t="s">
        <v>397</v>
      </c>
      <c r="F120" s="28" t="s">
        <v>398</v>
      </c>
      <c r="G120" s="30">
        <v>6048</v>
      </c>
      <c r="H120" s="28" t="s">
        <v>49</v>
      </c>
      <c r="I120" s="31">
        <v>30342</v>
      </c>
      <c r="J120" s="29" t="s">
        <v>484</v>
      </c>
      <c r="K120" t="s">
        <v>497</v>
      </c>
      <c r="L120" s="41" t="str">
        <f>VLOOKUP(K120,Kursangebot!$A$3:$D$9,2,FALSE)</f>
        <v>Vorbereitungskurs MarKom</v>
      </c>
      <c r="M120" s="39">
        <v>2900</v>
      </c>
      <c r="N120" s="39">
        <v>50</v>
      </c>
      <c r="O120" s="38">
        <f t="shared" si="5"/>
        <v>0</v>
      </c>
      <c r="P120" s="40">
        <f t="shared" si="4"/>
        <v>0</v>
      </c>
      <c r="Q120" s="40">
        <f t="shared" si="6"/>
        <v>2950</v>
      </c>
    </row>
    <row r="121" spans="1:17" x14ac:dyDescent="0.25">
      <c r="A121" s="26">
        <v>41363</v>
      </c>
      <c r="B121" s="27">
        <v>5018319</v>
      </c>
      <c r="C121" s="28" t="s">
        <v>40</v>
      </c>
      <c r="D121" s="28" t="s">
        <v>399</v>
      </c>
      <c r="E121" s="28" t="s">
        <v>400</v>
      </c>
      <c r="F121" s="28" t="s">
        <v>401</v>
      </c>
      <c r="G121" s="30">
        <v>6300</v>
      </c>
      <c r="H121" s="28" t="s">
        <v>76</v>
      </c>
      <c r="I121" s="31">
        <v>23217</v>
      </c>
      <c r="J121" s="29" t="s">
        <v>484</v>
      </c>
      <c r="K121" t="s">
        <v>492</v>
      </c>
      <c r="L121" s="41" t="str">
        <f>VLOOKUP(K121,Kursangebot!$A$3:$D$9,2,FALSE)</f>
        <v>Dipl. Event Manager/in</v>
      </c>
      <c r="M121" s="39">
        <v>2960</v>
      </c>
      <c r="N121" s="39">
        <v>100</v>
      </c>
      <c r="O121" s="38">
        <f t="shared" si="5"/>
        <v>0</v>
      </c>
      <c r="P121" s="40">
        <f t="shared" si="4"/>
        <v>0</v>
      </c>
      <c r="Q121" s="40">
        <f t="shared" si="6"/>
        <v>3060</v>
      </c>
    </row>
    <row r="122" spans="1:17" x14ac:dyDescent="0.25">
      <c r="A122" s="26">
        <v>41363</v>
      </c>
      <c r="B122" s="27">
        <v>5018323</v>
      </c>
      <c r="C122" s="28" t="s">
        <v>50</v>
      </c>
      <c r="D122" s="28" t="s">
        <v>403</v>
      </c>
      <c r="E122" s="28" t="s">
        <v>402</v>
      </c>
      <c r="F122" s="28" t="s">
        <v>404</v>
      </c>
      <c r="G122" s="30">
        <v>6004</v>
      </c>
      <c r="H122" s="28" t="s">
        <v>45</v>
      </c>
      <c r="I122" s="31">
        <v>12804</v>
      </c>
      <c r="J122" s="29" t="s">
        <v>484</v>
      </c>
      <c r="K122" t="s">
        <v>497</v>
      </c>
      <c r="L122" s="41" t="str">
        <f>VLOOKUP(K122,Kursangebot!$A$3:$D$9,2,FALSE)</f>
        <v>Vorbereitungskurs MarKom</v>
      </c>
      <c r="M122" s="39">
        <v>2900</v>
      </c>
      <c r="N122" s="39">
        <v>50</v>
      </c>
      <c r="O122" s="38">
        <f t="shared" si="5"/>
        <v>0</v>
      </c>
      <c r="P122" s="40">
        <f t="shared" si="4"/>
        <v>0</v>
      </c>
      <c r="Q122" s="40">
        <f t="shared" si="6"/>
        <v>2950</v>
      </c>
    </row>
    <row r="123" spans="1:17" x14ac:dyDescent="0.25">
      <c r="A123" s="26">
        <v>41363</v>
      </c>
      <c r="B123" s="27">
        <v>5018324</v>
      </c>
      <c r="C123" s="28" t="s">
        <v>50</v>
      </c>
      <c r="D123" s="28" t="s">
        <v>275</v>
      </c>
      <c r="E123" s="28" t="s">
        <v>405</v>
      </c>
      <c r="F123" s="28" t="s">
        <v>406</v>
      </c>
      <c r="G123" s="30">
        <v>6215</v>
      </c>
      <c r="H123" s="28" t="s">
        <v>407</v>
      </c>
      <c r="I123" s="31">
        <v>27267</v>
      </c>
      <c r="J123" s="29" t="s">
        <v>484</v>
      </c>
      <c r="K123" t="s">
        <v>491</v>
      </c>
      <c r="L123" s="41" t="str">
        <f>VLOOKUP(K123,Kursangebot!$A$3:$D$9,2,FALSE)</f>
        <v>Sachbearbeiter/in Tourismus</v>
      </c>
      <c r="M123" s="39">
        <v>3150</v>
      </c>
      <c r="N123" s="39">
        <v>250</v>
      </c>
      <c r="O123" s="38">
        <f t="shared" si="5"/>
        <v>0</v>
      </c>
      <c r="P123" s="40">
        <f t="shared" si="4"/>
        <v>0</v>
      </c>
      <c r="Q123" s="40">
        <f t="shared" si="6"/>
        <v>3400</v>
      </c>
    </row>
    <row r="124" spans="1:17" x14ac:dyDescent="0.25">
      <c r="A124" s="26">
        <v>41363</v>
      </c>
      <c r="B124" s="27">
        <v>5018269</v>
      </c>
      <c r="C124" s="28" t="s">
        <v>40</v>
      </c>
      <c r="D124" s="28" t="s">
        <v>409</v>
      </c>
      <c r="E124" s="28" t="s">
        <v>408</v>
      </c>
      <c r="F124" s="28" t="s">
        <v>410</v>
      </c>
      <c r="G124" s="30">
        <v>6330</v>
      </c>
      <c r="H124" s="28" t="s">
        <v>179</v>
      </c>
      <c r="I124" s="31">
        <v>31107</v>
      </c>
      <c r="J124" s="29" t="s">
        <v>484</v>
      </c>
      <c r="K124" t="s">
        <v>491</v>
      </c>
      <c r="L124" s="41" t="str">
        <f>VLOOKUP(K124,Kursangebot!$A$3:$D$9,2,FALSE)</f>
        <v>Sachbearbeiter/in Tourismus</v>
      </c>
      <c r="M124" s="39">
        <v>3150</v>
      </c>
      <c r="N124" s="39">
        <v>250</v>
      </c>
      <c r="O124" s="38">
        <f t="shared" si="5"/>
        <v>0</v>
      </c>
      <c r="P124" s="40">
        <f t="shared" si="4"/>
        <v>0</v>
      </c>
      <c r="Q124" s="40">
        <f t="shared" si="6"/>
        <v>3400</v>
      </c>
    </row>
    <row r="125" spans="1:17" x14ac:dyDescent="0.25">
      <c r="A125" s="26">
        <v>41363</v>
      </c>
      <c r="B125" s="27">
        <v>5018273</v>
      </c>
      <c r="C125" s="28" t="s">
        <v>40</v>
      </c>
      <c r="D125" s="28" t="s">
        <v>411</v>
      </c>
      <c r="E125" s="28" t="s">
        <v>408</v>
      </c>
      <c r="F125" s="28" t="s">
        <v>412</v>
      </c>
      <c r="G125" s="30">
        <v>6300</v>
      </c>
      <c r="H125" s="28" t="s">
        <v>76</v>
      </c>
      <c r="I125" s="31">
        <v>22423</v>
      </c>
      <c r="J125" s="29" t="s">
        <v>484</v>
      </c>
      <c r="K125" t="s">
        <v>497</v>
      </c>
      <c r="L125" s="41" t="str">
        <f>VLOOKUP(K125,Kursangebot!$A$3:$D$9,2,FALSE)</f>
        <v>Vorbereitungskurs MarKom</v>
      </c>
      <c r="M125" s="39">
        <v>2900</v>
      </c>
      <c r="N125" s="39">
        <v>50</v>
      </c>
      <c r="O125" s="38">
        <f t="shared" si="5"/>
        <v>0</v>
      </c>
      <c r="P125" s="40">
        <f t="shared" si="4"/>
        <v>0</v>
      </c>
      <c r="Q125" s="40">
        <f t="shared" si="6"/>
        <v>2950</v>
      </c>
    </row>
    <row r="126" spans="1:17" x14ac:dyDescent="0.25">
      <c r="A126" s="26">
        <v>41363</v>
      </c>
      <c r="B126" s="27">
        <v>5018282</v>
      </c>
      <c r="C126" s="28" t="s">
        <v>40</v>
      </c>
      <c r="D126" s="28" t="s">
        <v>413</v>
      </c>
      <c r="E126" s="28" t="s">
        <v>414</v>
      </c>
      <c r="F126" s="28" t="s">
        <v>415</v>
      </c>
      <c r="G126" s="30">
        <v>6045</v>
      </c>
      <c r="H126" s="28" t="s">
        <v>104</v>
      </c>
      <c r="I126" s="31">
        <v>14116</v>
      </c>
      <c r="J126" s="29" t="s">
        <v>484</v>
      </c>
      <c r="K126" t="s">
        <v>497</v>
      </c>
      <c r="L126" s="41" t="str">
        <f>VLOOKUP(K126,Kursangebot!$A$3:$D$9,2,FALSE)</f>
        <v>Vorbereitungskurs MarKom</v>
      </c>
      <c r="M126" s="39">
        <v>2900</v>
      </c>
      <c r="N126" s="39">
        <v>50</v>
      </c>
      <c r="O126" s="38">
        <f t="shared" si="5"/>
        <v>0</v>
      </c>
      <c r="P126" s="40">
        <f t="shared" si="4"/>
        <v>0</v>
      </c>
      <c r="Q126" s="40">
        <f t="shared" si="6"/>
        <v>2950</v>
      </c>
    </row>
    <row r="127" spans="1:17" x14ac:dyDescent="0.25">
      <c r="A127" s="26">
        <v>41363</v>
      </c>
      <c r="B127" s="27">
        <v>5018276</v>
      </c>
      <c r="C127" s="28" t="s">
        <v>50</v>
      </c>
      <c r="D127" s="28" t="s">
        <v>373</v>
      </c>
      <c r="E127" s="28" t="s">
        <v>416</v>
      </c>
      <c r="F127" s="28" t="s">
        <v>417</v>
      </c>
      <c r="G127" s="30">
        <v>6210</v>
      </c>
      <c r="H127" s="28" t="s">
        <v>147</v>
      </c>
      <c r="I127" s="31">
        <v>17810</v>
      </c>
      <c r="J127" s="29" t="s">
        <v>484</v>
      </c>
      <c r="K127" t="s">
        <v>487</v>
      </c>
      <c r="L127" s="41" t="str">
        <f>VLOOKUP(K127,Kursangebot!$A$3:$D$9,2,FALSE)</f>
        <v>Dipl. Finanzberater/in IAF</v>
      </c>
      <c r="M127" s="39">
        <v>8100</v>
      </c>
      <c r="N127" s="39">
        <v>0</v>
      </c>
      <c r="O127" s="38">
        <f t="shared" si="5"/>
        <v>0</v>
      </c>
      <c r="P127" s="40">
        <f t="shared" si="4"/>
        <v>0</v>
      </c>
      <c r="Q127" s="40">
        <f t="shared" si="6"/>
        <v>8100</v>
      </c>
    </row>
    <row r="128" spans="1:17" x14ac:dyDescent="0.25">
      <c r="A128" s="26">
        <v>41363</v>
      </c>
      <c r="B128" s="27">
        <v>5018284</v>
      </c>
      <c r="C128" s="28" t="s">
        <v>40</v>
      </c>
      <c r="D128" s="28" t="s">
        <v>418</v>
      </c>
      <c r="E128" s="28" t="s">
        <v>419</v>
      </c>
      <c r="F128" s="28" t="s">
        <v>420</v>
      </c>
      <c r="G128" s="30">
        <v>6460</v>
      </c>
      <c r="H128" s="28" t="s">
        <v>168</v>
      </c>
      <c r="I128" s="31">
        <v>29762</v>
      </c>
      <c r="J128" s="29" t="s">
        <v>484</v>
      </c>
      <c r="K128" t="s">
        <v>497</v>
      </c>
      <c r="L128" s="41" t="str">
        <f>VLOOKUP(K128,Kursangebot!$A$3:$D$9,2,FALSE)</f>
        <v>Vorbereitungskurs MarKom</v>
      </c>
      <c r="M128" s="39">
        <v>2900</v>
      </c>
      <c r="N128" s="39">
        <v>50</v>
      </c>
      <c r="O128" s="38">
        <f t="shared" si="5"/>
        <v>0</v>
      </c>
      <c r="P128" s="40">
        <f t="shared" si="4"/>
        <v>0</v>
      </c>
      <c r="Q128" s="40">
        <f t="shared" si="6"/>
        <v>2950</v>
      </c>
    </row>
    <row r="129" spans="1:17" x14ac:dyDescent="0.25">
      <c r="A129" s="26">
        <v>41363</v>
      </c>
      <c r="B129" s="27">
        <v>5018270</v>
      </c>
      <c r="C129" s="28" t="s">
        <v>40</v>
      </c>
      <c r="D129" s="28" t="s">
        <v>110</v>
      </c>
      <c r="E129" s="28" t="s">
        <v>421</v>
      </c>
      <c r="F129" s="28" t="s">
        <v>422</v>
      </c>
      <c r="G129" s="30">
        <v>6210</v>
      </c>
      <c r="H129" s="28" t="s">
        <v>147</v>
      </c>
      <c r="I129" s="31">
        <v>34259</v>
      </c>
      <c r="J129" s="29" t="s">
        <v>484</v>
      </c>
      <c r="K129" t="s">
        <v>497</v>
      </c>
      <c r="L129" s="41" t="str">
        <f>VLOOKUP(K129,Kursangebot!$A$3:$D$9,2,FALSE)</f>
        <v>Vorbereitungskurs MarKom</v>
      </c>
      <c r="M129" s="39">
        <v>2900</v>
      </c>
      <c r="N129" s="39">
        <v>50</v>
      </c>
      <c r="O129" s="38">
        <f t="shared" si="5"/>
        <v>0</v>
      </c>
      <c r="P129" s="40">
        <f t="shared" si="4"/>
        <v>0</v>
      </c>
      <c r="Q129" s="40">
        <f t="shared" si="6"/>
        <v>2950</v>
      </c>
    </row>
    <row r="130" spans="1:17" x14ac:dyDescent="0.25">
      <c r="A130" s="26">
        <v>41363</v>
      </c>
      <c r="B130" s="27">
        <v>5018444</v>
      </c>
      <c r="C130" s="28" t="s">
        <v>50</v>
      </c>
      <c r="D130" s="28" t="s">
        <v>423</v>
      </c>
      <c r="E130" s="28" t="s">
        <v>424</v>
      </c>
      <c r="F130" s="28" t="s">
        <v>425</v>
      </c>
      <c r="G130" s="30">
        <v>6403</v>
      </c>
      <c r="H130" s="28" t="s">
        <v>329</v>
      </c>
      <c r="I130" s="31">
        <v>26614</v>
      </c>
      <c r="J130" s="29" t="s">
        <v>484</v>
      </c>
      <c r="K130" t="s">
        <v>489</v>
      </c>
      <c r="L130" s="41" t="str">
        <f>VLOOKUP(K130,Kursangebot!$A$3:$D$9,2,FALSE)</f>
        <v>Finanzplaner/in mit eidg. Fachausweis</v>
      </c>
      <c r="M130" s="39">
        <v>4800</v>
      </c>
      <c r="N130" s="39">
        <v>0</v>
      </c>
      <c r="O130" s="38">
        <f t="shared" si="5"/>
        <v>0</v>
      </c>
      <c r="P130" s="40">
        <f t="shared" si="4"/>
        <v>0</v>
      </c>
      <c r="Q130" s="40">
        <f t="shared" si="6"/>
        <v>4800</v>
      </c>
    </row>
    <row r="131" spans="1:17" x14ac:dyDescent="0.25">
      <c r="A131" s="26">
        <v>41363</v>
      </c>
      <c r="B131" s="27">
        <v>5018441</v>
      </c>
      <c r="C131" s="28" t="s">
        <v>40</v>
      </c>
      <c r="D131" s="28" t="s">
        <v>427</v>
      </c>
      <c r="E131" s="28" t="s">
        <v>426</v>
      </c>
      <c r="F131" s="28" t="s">
        <v>428</v>
      </c>
      <c r="G131" s="30">
        <v>6020</v>
      </c>
      <c r="H131" s="28" t="s">
        <v>69</v>
      </c>
      <c r="I131" s="31">
        <v>27736</v>
      </c>
      <c r="J131" s="29" t="s">
        <v>41</v>
      </c>
      <c r="K131" t="s">
        <v>494</v>
      </c>
      <c r="L131" s="41" t="str">
        <f>VLOOKUP(K131,Kursangebot!$A$3:$D$9,2,FALSE)</f>
        <v>Dipl. Einkaufsmanager/in</v>
      </c>
      <c r="M131" s="39">
        <v>2940</v>
      </c>
      <c r="N131" s="39">
        <v>100</v>
      </c>
      <c r="O131" s="38">
        <f t="shared" si="5"/>
        <v>0.05</v>
      </c>
      <c r="P131" s="40">
        <f t="shared" si="4"/>
        <v>147</v>
      </c>
      <c r="Q131" s="40">
        <f t="shared" si="6"/>
        <v>2893</v>
      </c>
    </row>
    <row r="132" spans="1:17" x14ac:dyDescent="0.25">
      <c r="A132" s="26">
        <v>41363</v>
      </c>
      <c r="B132" s="27">
        <v>5018453</v>
      </c>
      <c r="C132" s="28" t="s">
        <v>40</v>
      </c>
      <c r="D132" s="28" t="s">
        <v>429</v>
      </c>
      <c r="E132" s="28" t="s">
        <v>426</v>
      </c>
      <c r="F132" s="28" t="s">
        <v>430</v>
      </c>
      <c r="G132" s="30">
        <v>6010</v>
      </c>
      <c r="H132" s="28" t="s">
        <v>54</v>
      </c>
      <c r="I132" s="31">
        <v>18012</v>
      </c>
      <c r="J132" s="29" t="s">
        <v>41</v>
      </c>
      <c r="K132" t="s">
        <v>491</v>
      </c>
      <c r="L132" s="41" t="str">
        <f>VLOOKUP(K132,Kursangebot!$A$3:$D$9,2,FALSE)</f>
        <v>Sachbearbeiter/in Tourismus</v>
      </c>
      <c r="M132" s="39">
        <v>3150</v>
      </c>
      <c r="N132" s="39">
        <v>250</v>
      </c>
      <c r="O132" s="38">
        <f t="shared" si="5"/>
        <v>0.05</v>
      </c>
      <c r="P132" s="40">
        <f t="shared" ref="P132:P147" si="7">M132*O132</f>
        <v>157.5</v>
      </c>
      <c r="Q132" s="40">
        <f t="shared" si="6"/>
        <v>3242.5</v>
      </c>
    </row>
    <row r="133" spans="1:17" x14ac:dyDescent="0.25">
      <c r="A133" s="26">
        <v>41363</v>
      </c>
      <c r="B133" s="27">
        <v>5018456</v>
      </c>
      <c r="C133" s="28" t="s">
        <v>50</v>
      </c>
      <c r="D133" s="28" t="s">
        <v>432</v>
      </c>
      <c r="E133" s="28" t="s">
        <v>431</v>
      </c>
      <c r="F133" s="28" t="s">
        <v>433</v>
      </c>
      <c r="G133" s="30">
        <v>6010</v>
      </c>
      <c r="H133" s="28" t="s">
        <v>54</v>
      </c>
      <c r="I133" s="31">
        <v>25484</v>
      </c>
      <c r="J133" s="29" t="s">
        <v>484</v>
      </c>
      <c r="K133" t="s">
        <v>491</v>
      </c>
      <c r="L133" s="41" t="str">
        <f>VLOOKUP(K133,Kursangebot!$A$3:$D$9,2,FALSE)</f>
        <v>Sachbearbeiter/in Tourismus</v>
      </c>
      <c r="M133" s="39">
        <v>3150</v>
      </c>
      <c r="N133" s="39">
        <v>250</v>
      </c>
      <c r="O133" s="38">
        <f t="shared" ref="O133:O157" si="8">IF(J133="ja",$O$2,0%)</f>
        <v>0</v>
      </c>
      <c r="P133" s="40">
        <f t="shared" si="7"/>
        <v>0</v>
      </c>
      <c r="Q133" s="40">
        <f t="shared" ref="Q133:Q157" si="9">M133+N133-P133</f>
        <v>3400</v>
      </c>
    </row>
    <row r="134" spans="1:17" x14ac:dyDescent="0.25">
      <c r="A134" s="26">
        <v>41363</v>
      </c>
      <c r="B134" s="27">
        <v>5018347</v>
      </c>
      <c r="C134" s="28" t="s">
        <v>40</v>
      </c>
      <c r="D134" s="28" t="s">
        <v>435</v>
      </c>
      <c r="E134" s="28" t="s">
        <v>434</v>
      </c>
      <c r="F134" s="28" t="s">
        <v>436</v>
      </c>
      <c r="G134" s="30">
        <v>6313</v>
      </c>
      <c r="H134" s="28" t="s">
        <v>437</v>
      </c>
      <c r="I134" s="31">
        <v>19194</v>
      </c>
      <c r="J134" s="29" t="s">
        <v>484</v>
      </c>
      <c r="K134" t="s">
        <v>497</v>
      </c>
      <c r="L134" s="41" t="str">
        <f>VLOOKUP(K134,Kursangebot!$A$3:$D$9,2,FALSE)</f>
        <v>Vorbereitungskurs MarKom</v>
      </c>
      <c r="M134" s="39">
        <v>2900</v>
      </c>
      <c r="N134" s="39">
        <v>50</v>
      </c>
      <c r="O134" s="38">
        <f t="shared" si="8"/>
        <v>0</v>
      </c>
      <c r="P134" s="40">
        <f t="shared" si="7"/>
        <v>0</v>
      </c>
      <c r="Q134" s="40">
        <f t="shared" si="9"/>
        <v>2950</v>
      </c>
    </row>
    <row r="135" spans="1:17" x14ac:dyDescent="0.25">
      <c r="A135" s="26">
        <v>41367</v>
      </c>
      <c r="B135" s="27">
        <v>5018499</v>
      </c>
      <c r="C135" s="28" t="s">
        <v>50</v>
      </c>
      <c r="D135" s="28" t="s">
        <v>81</v>
      </c>
      <c r="E135" s="28" t="s">
        <v>438</v>
      </c>
      <c r="F135" s="28" t="s">
        <v>439</v>
      </c>
      <c r="G135" s="30">
        <v>6014</v>
      </c>
      <c r="H135" s="28" t="s">
        <v>97</v>
      </c>
      <c r="I135" s="31">
        <v>21208</v>
      </c>
      <c r="J135" s="29" t="s">
        <v>484</v>
      </c>
      <c r="K135" t="s">
        <v>497</v>
      </c>
      <c r="L135" s="41" t="str">
        <f>VLOOKUP(K135,Kursangebot!$A$3:$D$9,2,FALSE)</f>
        <v>Vorbereitungskurs MarKom</v>
      </c>
      <c r="M135" s="39">
        <v>2900</v>
      </c>
      <c r="N135" s="39">
        <v>50</v>
      </c>
      <c r="O135" s="38">
        <f t="shared" si="8"/>
        <v>0</v>
      </c>
      <c r="P135" s="40">
        <f t="shared" si="7"/>
        <v>0</v>
      </c>
      <c r="Q135" s="40">
        <f t="shared" si="9"/>
        <v>2950</v>
      </c>
    </row>
    <row r="136" spans="1:17" x14ac:dyDescent="0.25">
      <c r="A136" s="26">
        <v>41367</v>
      </c>
      <c r="B136" s="27">
        <v>5018504</v>
      </c>
      <c r="C136" s="28" t="s">
        <v>50</v>
      </c>
      <c r="D136" s="28" t="s">
        <v>440</v>
      </c>
      <c r="E136" s="28" t="s">
        <v>441</v>
      </c>
      <c r="F136" s="28" t="s">
        <v>442</v>
      </c>
      <c r="G136" s="30">
        <v>6010</v>
      </c>
      <c r="H136" s="28" t="s">
        <v>54</v>
      </c>
      <c r="I136" s="31">
        <v>28322</v>
      </c>
      <c r="J136" s="29" t="s">
        <v>484</v>
      </c>
      <c r="K136" t="s">
        <v>497</v>
      </c>
      <c r="L136" s="41" t="str">
        <f>VLOOKUP(K136,Kursangebot!$A$3:$D$9,2,FALSE)</f>
        <v>Vorbereitungskurs MarKom</v>
      </c>
      <c r="M136" s="39">
        <v>2900</v>
      </c>
      <c r="N136" s="39">
        <v>50</v>
      </c>
      <c r="O136" s="38">
        <f t="shared" si="8"/>
        <v>0</v>
      </c>
      <c r="P136" s="40">
        <f t="shared" si="7"/>
        <v>0</v>
      </c>
      <c r="Q136" s="40">
        <f t="shared" si="9"/>
        <v>2950</v>
      </c>
    </row>
    <row r="137" spans="1:17" x14ac:dyDescent="0.25">
      <c r="A137" s="26">
        <v>41367</v>
      </c>
      <c r="B137" s="27">
        <v>5018512</v>
      </c>
      <c r="C137" s="28" t="s">
        <v>50</v>
      </c>
      <c r="D137" s="28" t="s">
        <v>193</v>
      </c>
      <c r="E137" s="28" t="s">
        <v>443</v>
      </c>
      <c r="F137" s="28" t="s">
        <v>444</v>
      </c>
      <c r="G137" s="30">
        <v>6375</v>
      </c>
      <c r="H137" s="28" t="s">
        <v>445</v>
      </c>
      <c r="I137" s="31">
        <v>32188</v>
      </c>
      <c r="J137" s="29" t="s">
        <v>41</v>
      </c>
      <c r="K137" t="s">
        <v>497</v>
      </c>
      <c r="L137" s="41" t="str">
        <f>VLOOKUP(K137,Kursangebot!$A$3:$D$9,2,FALSE)</f>
        <v>Vorbereitungskurs MarKom</v>
      </c>
      <c r="M137" s="39">
        <v>2900</v>
      </c>
      <c r="N137" s="39">
        <v>50</v>
      </c>
      <c r="O137" s="38">
        <f t="shared" si="8"/>
        <v>0.05</v>
      </c>
      <c r="P137" s="40">
        <f t="shared" si="7"/>
        <v>145</v>
      </c>
      <c r="Q137" s="40">
        <f t="shared" si="9"/>
        <v>2805</v>
      </c>
    </row>
    <row r="138" spans="1:17" x14ac:dyDescent="0.25">
      <c r="A138" s="26">
        <v>41367</v>
      </c>
      <c r="B138" s="27">
        <v>5018490</v>
      </c>
      <c r="C138" s="28" t="s">
        <v>50</v>
      </c>
      <c r="D138" s="28" t="s">
        <v>446</v>
      </c>
      <c r="E138" s="28" t="s">
        <v>447</v>
      </c>
      <c r="F138" s="28" t="s">
        <v>448</v>
      </c>
      <c r="G138" s="30">
        <v>6003</v>
      </c>
      <c r="H138" s="28" t="s">
        <v>45</v>
      </c>
      <c r="I138" s="31">
        <v>18111</v>
      </c>
      <c r="J138" s="29" t="s">
        <v>484</v>
      </c>
      <c r="K138" t="s">
        <v>497</v>
      </c>
      <c r="L138" s="41" t="str">
        <f>VLOOKUP(K138,Kursangebot!$A$3:$D$9,2,FALSE)</f>
        <v>Vorbereitungskurs MarKom</v>
      </c>
      <c r="M138" s="39">
        <v>2900</v>
      </c>
      <c r="N138" s="39">
        <v>50</v>
      </c>
      <c r="O138" s="38">
        <f t="shared" si="8"/>
        <v>0</v>
      </c>
      <c r="P138" s="40">
        <f t="shared" si="7"/>
        <v>0</v>
      </c>
      <c r="Q138" s="40">
        <f t="shared" si="9"/>
        <v>2950</v>
      </c>
    </row>
    <row r="139" spans="1:17" x14ac:dyDescent="0.25">
      <c r="A139" s="26">
        <v>41367</v>
      </c>
      <c r="B139" s="27">
        <v>5018478</v>
      </c>
      <c r="C139" s="28" t="s">
        <v>50</v>
      </c>
      <c r="D139" s="28" t="s">
        <v>450</v>
      </c>
      <c r="E139" s="28" t="s">
        <v>449</v>
      </c>
      <c r="F139" s="28" t="s">
        <v>451</v>
      </c>
      <c r="G139" s="30">
        <v>6300</v>
      </c>
      <c r="H139" s="28" t="s">
        <v>76</v>
      </c>
      <c r="I139" s="31">
        <v>31643</v>
      </c>
      <c r="J139" s="29" t="s">
        <v>484</v>
      </c>
      <c r="K139" t="s">
        <v>492</v>
      </c>
      <c r="L139" s="41" t="str">
        <f>VLOOKUP(K139,Kursangebot!$A$3:$D$9,2,FALSE)</f>
        <v>Dipl. Event Manager/in</v>
      </c>
      <c r="M139" s="39">
        <v>2960</v>
      </c>
      <c r="N139" s="39">
        <v>100</v>
      </c>
      <c r="O139" s="38">
        <f t="shared" si="8"/>
        <v>0</v>
      </c>
      <c r="P139" s="40">
        <f t="shared" si="7"/>
        <v>0</v>
      </c>
      <c r="Q139" s="40">
        <f t="shared" si="9"/>
        <v>3060</v>
      </c>
    </row>
    <row r="140" spans="1:17" x14ac:dyDescent="0.25">
      <c r="A140" s="26">
        <v>41367</v>
      </c>
      <c r="B140" s="27">
        <v>5018530</v>
      </c>
      <c r="C140" s="28" t="s">
        <v>40</v>
      </c>
      <c r="D140" s="28" t="s">
        <v>453</v>
      </c>
      <c r="E140" s="28" t="s">
        <v>452</v>
      </c>
      <c r="F140" s="28" t="s">
        <v>454</v>
      </c>
      <c r="G140" s="30">
        <v>6300</v>
      </c>
      <c r="H140" s="28" t="s">
        <v>76</v>
      </c>
      <c r="I140" s="31">
        <v>34034</v>
      </c>
      <c r="J140" s="29" t="s">
        <v>484</v>
      </c>
      <c r="K140" t="s">
        <v>491</v>
      </c>
      <c r="L140" s="41" t="str">
        <f>VLOOKUP(K140,Kursangebot!$A$3:$D$9,2,FALSE)</f>
        <v>Sachbearbeiter/in Tourismus</v>
      </c>
      <c r="M140" s="39">
        <v>3150</v>
      </c>
      <c r="N140" s="39">
        <v>250</v>
      </c>
      <c r="O140" s="38">
        <f t="shared" si="8"/>
        <v>0</v>
      </c>
      <c r="P140" s="40">
        <f t="shared" si="7"/>
        <v>0</v>
      </c>
      <c r="Q140" s="40">
        <f t="shared" si="9"/>
        <v>3400</v>
      </c>
    </row>
    <row r="141" spans="1:17" x14ac:dyDescent="0.25">
      <c r="A141" s="26">
        <v>41367</v>
      </c>
      <c r="B141" s="27">
        <v>5018538</v>
      </c>
      <c r="C141" s="28" t="s">
        <v>50</v>
      </c>
      <c r="D141" s="28" t="s">
        <v>455</v>
      </c>
      <c r="E141" s="28" t="s">
        <v>456</v>
      </c>
      <c r="F141" s="28" t="s">
        <v>457</v>
      </c>
      <c r="G141" s="30">
        <v>6403</v>
      </c>
      <c r="H141" s="28" t="s">
        <v>329</v>
      </c>
      <c r="I141" s="31">
        <v>17990</v>
      </c>
      <c r="J141" s="29" t="s">
        <v>484</v>
      </c>
      <c r="K141" t="s">
        <v>491</v>
      </c>
      <c r="L141" s="41" t="str">
        <f>VLOOKUP(K141,Kursangebot!$A$3:$D$9,2,FALSE)</f>
        <v>Sachbearbeiter/in Tourismus</v>
      </c>
      <c r="M141" s="39">
        <v>3150</v>
      </c>
      <c r="N141" s="39">
        <v>250</v>
      </c>
      <c r="O141" s="38">
        <f t="shared" si="8"/>
        <v>0</v>
      </c>
      <c r="P141" s="40">
        <f t="shared" si="7"/>
        <v>0</v>
      </c>
      <c r="Q141" s="40">
        <f t="shared" si="9"/>
        <v>3400</v>
      </c>
    </row>
    <row r="142" spans="1:17" x14ac:dyDescent="0.25">
      <c r="A142" s="26">
        <v>41367</v>
      </c>
      <c r="B142" s="27">
        <v>5018529</v>
      </c>
      <c r="C142" s="28" t="s">
        <v>40</v>
      </c>
      <c r="D142" s="28" t="s">
        <v>458</v>
      </c>
      <c r="E142" s="28" t="s">
        <v>459</v>
      </c>
      <c r="F142" s="28" t="s">
        <v>460</v>
      </c>
      <c r="G142" s="30">
        <v>6110</v>
      </c>
      <c r="H142" s="28" t="s">
        <v>461</v>
      </c>
      <c r="I142" s="31">
        <v>23937</v>
      </c>
      <c r="J142" s="29" t="s">
        <v>484</v>
      </c>
      <c r="K142" t="s">
        <v>491</v>
      </c>
      <c r="L142" s="41" t="str">
        <f>VLOOKUP(K142,Kursangebot!$A$3:$D$9,2,FALSE)</f>
        <v>Sachbearbeiter/in Tourismus</v>
      </c>
      <c r="M142" s="39">
        <v>3150</v>
      </c>
      <c r="N142" s="39">
        <v>250</v>
      </c>
      <c r="O142" s="38">
        <f t="shared" si="8"/>
        <v>0</v>
      </c>
      <c r="P142" s="40">
        <f t="shared" si="7"/>
        <v>0</v>
      </c>
      <c r="Q142" s="40">
        <f t="shared" si="9"/>
        <v>3400</v>
      </c>
    </row>
    <row r="143" spans="1:17" x14ac:dyDescent="0.25">
      <c r="A143" s="26">
        <v>41367</v>
      </c>
      <c r="B143" s="27">
        <v>5018551</v>
      </c>
      <c r="C143" s="28" t="s">
        <v>50</v>
      </c>
      <c r="D143" s="28" t="s">
        <v>130</v>
      </c>
      <c r="E143" s="28" t="s">
        <v>462</v>
      </c>
      <c r="F143" s="28" t="s">
        <v>463</v>
      </c>
      <c r="G143" s="30">
        <v>6242</v>
      </c>
      <c r="H143" s="28" t="s">
        <v>464</v>
      </c>
      <c r="I143" s="31">
        <v>14514</v>
      </c>
      <c r="J143" s="29" t="s">
        <v>484</v>
      </c>
      <c r="K143" t="s">
        <v>491</v>
      </c>
      <c r="L143" s="41" t="str">
        <f>VLOOKUP(K143,Kursangebot!$A$3:$D$9,2,FALSE)</f>
        <v>Sachbearbeiter/in Tourismus</v>
      </c>
      <c r="M143" s="39">
        <v>3150</v>
      </c>
      <c r="N143" s="39">
        <v>250</v>
      </c>
      <c r="O143" s="38">
        <f t="shared" si="8"/>
        <v>0</v>
      </c>
      <c r="P143" s="40">
        <f t="shared" si="7"/>
        <v>0</v>
      </c>
      <c r="Q143" s="40">
        <f t="shared" si="9"/>
        <v>3400</v>
      </c>
    </row>
    <row r="144" spans="1:17" x14ac:dyDescent="0.25">
      <c r="A144" s="26">
        <v>41367</v>
      </c>
      <c r="B144" s="27">
        <v>5018552</v>
      </c>
      <c r="C144" s="28" t="s">
        <v>50</v>
      </c>
      <c r="D144" s="28" t="s">
        <v>465</v>
      </c>
      <c r="E144" s="28" t="s">
        <v>462</v>
      </c>
      <c r="F144" s="28" t="s">
        <v>466</v>
      </c>
      <c r="G144" s="30">
        <v>6300</v>
      </c>
      <c r="H144" s="28" t="s">
        <v>76</v>
      </c>
      <c r="I144" s="31">
        <v>22469</v>
      </c>
      <c r="J144" s="29" t="s">
        <v>484</v>
      </c>
      <c r="K144" t="s">
        <v>497</v>
      </c>
      <c r="L144" s="41" t="str">
        <f>VLOOKUP(K144,Kursangebot!$A$3:$D$9,2,FALSE)</f>
        <v>Vorbereitungskurs MarKom</v>
      </c>
      <c r="M144" s="39">
        <v>2900</v>
      </c>
      <c r="N144" s="39">
        <v>50</v>
      </c>
      <c r="O144" s="38">
        <f t="shared" si="8"/>
        <v>0</v>
      </c>
      <c r="P144" s="40">
        <f t="shared" si="7"/>
        <v>0</v>
      </c>
      <c r="Q144" s="40">
        <f t="shared" si="9"/>
        <v>2950</v>
      </c>
    </row>
    <row r="145" spans="1:21" x14ac:dyDescent="0.25">
      <c r="A145" s="26">
        <v>41367</v>
      </c>
      <c r="B145" s="27">
        <v>5018560</v>
      </c>
      <c r="C145" s="28" t="s">
        <v>40</v>
      </c>
      <c r="D145" s="28" t="s">
        <v>155</v>
      </c>
      <c r="E145" s="28" t="s">
        <v>467</v>
      </c>
      <c r="F145" s="28" t="s">
        <v>468</v>
      </c>
      <c r="G145" s="30">
        <v>6233</v>
      </c>
      <c r="H145" s="28" t="s">
        <v>313</v>
      </c>
      <c r="I145" s="31">
        <v>17473</v>
      </c>
      <c r="J145" s="29" t="s">
        <v>484</v>
      </c>
      <c r="K145" t="s">
        <v>494</v>
      </c>
      <c r="L145" s="41" t="str">
        <f>VLOOKUP(K145,Kursangebot!$A$3:$D$9,2,FALSE)</f>
        <v>Dipl. Einkaufsmanager/in</v>
      </c>
      <c r="M145" s="39">
        <v>2940</v>
      </c>
      <c r="N145" s="39">
        <v>100</v>
      </c>
      <c r="O145" s="38">
        <f t="shared" si="8"/>
        <v>0</v>
      </c>
      <c r="P145" s="40">
        <f t="shared" si="7"/>
        <v>0</v>
      </c>
      <c r="Q145" s="40">
        <f t="shared" si="9"/>
        <v>3040</v>
      </c>
    </row>
    <row r="146" spans="1:21" x14ac:dyDescent="0.25">
      <c r="A146" s="26">
        <v>41367</v>
      </c>
      <c r="B146" s="27">
        <v>5018561</v>
      </c>
      <c r="C146" s="28" t="s">
        <v>40</v>
      </c>
      <c r="D146" s="28" t="s">
        <v>469</v>
      </c>
      <c r="E146" s="28" t="s">
        <v>467</v>
      </c>
      <c r="F146" s="28" t="s">
        <v>470</v>
      </c>
      <c r="G146" s="30">
        <v>6285</v>
      </c>
      <c r="H146" s="28" t="s">
        <v>471</v>
      </c>
      <c r="I146" s="31">
        <v>23285</v>
      </c>
      <c r="J146" s="29" t="s">
        <v>41</v>
      </c>
      <c r="K146" t="s">
        <v>491</v>
      </c>
      <c r="L146" s="41" t="str">
        <f>VLOOKUP(K146,Kursangebot!$A$3:$D$9,2,FALSE)</f>
        <v>Sachbearbeiter/in Tourismus</v>
      </c>
      <c r="M146" s="39">
        <v>3150</v>
      </c>
      <c r="N146" s="39">
        <v>250</v>
      </c>
      <c r="O146" s="38">
        <f t="shared" si="8"/>
        <v>0.05</v>
      </c>
      <c r="P146" s="40">
        <f t="shared" si="7"/>
        <v>157.5</v>
      </c>
      <c r="Q146" s="40">
        <f t="shared" si="9"/>
        <v>3242.5</v>
      </c>
    </row>
    <row r="147" spans="1:21" x14ac:dyDescent="0.25">
      <c r="A147" s="26">
        <v>41367</v>
      </c>
      <c r="B147" s="27">
        <v>5018562</v>
      </c>
      <c r="C147" s="28" t="s">
        <v>40</v>
      </c>
      <c r="D147" s="28" t="s">
        <v>391</v>
      </c>
      <c r="E147" s="28" t="s">
        <v>467</v>
      </c>
      <c r="F147" s="28" t="s">
        <v>472</v>
      </c>
      <c r="G147" s="30">
        <v>6314</v>
      </c>
      <c r="H147" s="28" t="s">
        <v>473</v>
      </c>
      <c r="I147" s="31">
        <v>20683</v>
      </c>
      <c r="J147" s="29" t="s">
        <v>41</v>
      </c>
      <c r="K147" t="s">
        <v>492</v>
      </c>
      <c r="L147" s="41" t="str">
        <f>VLOOKUP(K147,Kursangebot!$A$3:$D$9,2,FALSE)</f>
        <v>Dipl. Event Manager/in</v>
      </c>
      <c r="M147" s="39">
        <v>2960</v>
      </c>
      <c r="N147" s="39">
        <v>100</v>
      </c>
      <c r="O147" s="38">
        <f t="shared" si="8"/>
        <v>0.05</v>
      </c>
      <c r="P147" s="40">
        <f t="shared" si="7"/>
        <v>148</v>
      </c>
      <c r="Q147" s="40">
        <f t="shared" si="9"/>
        <v>2912</v>
      </c>
    </row>
    <row r="148" spans="1:21" x14ac:dyDescent="0.25">
      <c r="A148" s="26">
        <v>41367</v>
      </c>
      <c r="B148" s="27">
        <v>5018479</v>
      </c>
      <c r="C148" s="28" t="s">
        <v>40</v>
      </c>
      <c r="D148" s="28" t="s">
        <v>474</v>
      </c>
      <c r="E148" s="28" t="s">
        <v>190</v>
      </c>
      <c r="F148" s="28" t="s">
        <v>475</v>
      </c>
      <c r="G148" s="30">
        <v>6003</v>
      </c>
      <c r="H148" s="28" t="s">
        <v>45</v>
      </c>
      <c r="I148" s="31">
        <v>23178</v>
      </c>
      <c r="J148" s="29" t="s">
        <v>41</v>
      </c>
      <c r="K148" t="s">
        <v>492</v>
      </c>
      <c r="L148" s="41" t="str">
        <f>VLOOKUP(K148,Kursangebot!$A$3:$D$9,2,FALSE)</f>
        <v>Dipl. Event Manager/in</v>
      </c>
      <c r="M148" s="39">
        <v>2960</v>
      </c>
      <c r="N148" s="39">
        <v>100</v>
      </c>
      <c r="O148" s="38">
        <f t="shared" si="8"/>
        <v>0.05</v>
      </c>
      <c r="P148" s="40">
        <f t="shared" ref="P148:P157" si="10">M148*O148</f>
        <v>148</v>
      </c>
      <c r="Q148" s="40">
        <f t="shared" si="9"/>
        <v>2912</v>
      </c>
    </row>
    <row r="149" spans="1:21" x14ac:dyDescent="0.25">
      <c r="A149" s="26">
        <v>41367</v>
      </c>
      <c r="B149" s="27">
        <v>5018519</v>
      </c>
      <c r="C149" s="28" t="s">
        <v>40</v>
      </c>
      <c r="D149" s="28" t="s">
        <v>476</v>
      </c>
      <c r="E149" s="28" t="s">
        <v>190</v>
      </c>
      <c r="F149" s="28" t="s">
        <v>477</v>
      </c>
      <c r="G149" s="30">
        <v>6045</v>
      </c>
      <c r="H149" s="28" t="s">
        <v>104</v>
      </c>
      <c r="I149" s="31">
        <v>14636</v>
      </c>
      <c r="J149" s="29" t="s">
        <v>484</v>
      </c>
      <c r="K149" t="s">
        <v>497</v>
      </c>
      <c r="L149" s="41" t="str">
        <f>VLOOKUP(K149,Kursangebot!$A$3:$D$9,2,FALSE)</f>
        <v>Vorbereitungskurs MarKom</v>
      </c>
      <c r="M149" s="39">
        <v>2900</v>
      </c>
      <c r="N149" s="39">
        <v>50</v>
      </c>
      <c r="O149" s="38">
        <f t="shared" si="8"/>
        <v>0</v>
      </c>
      <c r="P149" s="40">
        <f t="shared" si="10"/>
        <v>0</v>
      </c>
      <c r="Q149" s="40">
        <f t="shared" si="9"/>
        <v>2950</v>
      </c>
    </row>
    <row r="150" spans="1:21" x14ac:dyDescent="0.25">
      <c r="A150" s="26">
        <v>41367</v>
      </c>
      <c r="B150" s="27">
        <v>5018523</v>
      </c>
      <c r="C150" s="28" t="s">
        <v>40</v>
      </c>
      <c r="D150" s="28" t="s">
        <v>94</v>
      </c>
      <c r="E150" s="28" t="s">
        <v>190</v>
      </c>
      <c r="F150" s="28" t="s">
        <v>478</v>
      </c>
      <c r="G150" s="30">
        <v>6210</v>
      </c>
      <c r="H150" s="28" t="s">
        <v>147</v>
      </c>
      <c r="I150" s="31">
        <v>18387</v>
      </c>
      <c r="J150" s="29" t="s">
        <v>484</v>
      </c>
      <c r="K150" t="s">
        <v>497</v>
      </c>
      <c r="L150" s="41" t="str">
        <f>VLOOKUP(K150,Kursangebot!$A$3:$D$9,2,FALSE)</f>
        <v>Vorbereitungskurs MarKom</v>
      </c>
      <c r="M150" s="39">
        <v>2900</v>
      </c>
      <c r="N150" s="39">
        <v>50</v>
      </c>
      <c r="O150" s="38">
        <f t="shared" si="8"/>
        <v>0</v>
      </c>
      <c r="P150" s="40">
        <f t="shared" si="10"/>
        <v>0</v>
      </c>
      <c r="Q150" s="40">
        <f t="shared" si="9"/>
        <v>2950</v>
      </c>
    </row>
    <row r="151" spans="1:21" x14ac:dyDescent="0.25">
      <c r="A151" s="26">
        <v>41368</v>
      </c>
      <c r="B151" s="27">
        <v>5018584</v>
      </c>
      <c r="C151" s="28" t="s">
        <v>40</v>
      </c>
      <c r="D151" s="28" t="s">
        <v>137</v>
      </c>
      <c r="E151" s="28" t="s">
        <v>479</v>
      </c>
      <c r="F151" s="28" t="s">
        <v>480</v>
      </c>
      <c r="G151" s="30">
        <v>6014</v>
      </c>
      <c r="H151" s="28" t="s">
        <v>97</v>
      </c>
      <c r="I151" s="31">
        <v>32603</v>
      </c>
      <c r="J151" s="29" t="s">
        <v>484</v>
      </c>
      <c r="K151" t="s">
        <v>491</v>
      </c>
      <c r="L151" s="41" t="str">
        <f>VLOOKUP(K151,Kursangebot!$A$3:$D$9,2,FALSE)</f>
        <v>Sachbearbeiter/in Tourismus</v>
      </c>
      <c r="M151" s="39">
        <v>3150</v>
      </c>
      <c r="N151" s="39">
        <v>250</v>
      </c>
      <c r="O151" s="38">
        <f t="shared" si="8"/>
        <v>0</v>
      </c>
      <c r="P151" s="40">
        <f t="shared" si="10"/>
        <v>0</v>
      </c>
      <c r="Q151" s="40">
        <f t="shared" si="9"/>
        <v>3400</v>
      </c>
    </row>
    <row r="152" spans="1:21" x14ac:dyDescent="0.25">
      <c r="A152" s="26">
        <v>41368</v>
      </c>
      <c r="B152" s="27">
        <v>5018583</v>
      </c>
      <c r="C152" s="28" t="s">
        <v>40</v>
      </c>
      <c r="D152" s="28" t="s">
        <v>481</v>
      </c>
      <c r="E152" s="28" t="s">
        <v>482</v>
      </c>
      <c r="F152" s="28" t="s">
        <v>483</v>
      </c>
      <c r="G152" s="30">
        <v>6343</v>
      </c>
      <c r="H152" s="28" t="s">
        <v>271</v>
      </c>
      <c r="I152" s="31">
        <v>17618</v>
      </c>
      <c r="J152" s="29" t="s">
        <v>484</v>
      </c>
      <c r="K152" t="s">
        <v>491</v>
      </c>
      <c r="L152" s="41" t="str">
        <f>VLOOKUP(K152,Kursangebot!$A$3:$D$9,2,FALSE)</f>
        <v>Sachbearbeiter/in Tourismus</v>
      </c>
      <c r="M152" s="39">
        <v>3150</v>
      </c>
      <c r="N152" s="39">
        <v>250</v>
      </c>
      <c r="O152" s="38">
        <f t="shared" si="8"/>
        <v>0</v>
      </c>
      <c r="P152" s="40">
        <f t="shared" si="10"/>
        <v>0</v>
      </c>
      <c r="Q152" s="40">
        <f t="shared" si="9"/>
        <v>3400</v>
      </c>
    </row>
    <row r="153" spans="1:21" x14ac:dyDescent="0.25">
      <c r="A153" s="26">
        <v>41368</v>
      </c>
      <c r="B153" s="27">
        <v>5018579</v>
      </c>
      <c r="C153" s="28" t="s">
        <v>40</v>
      </c>
      <c r="D153" s="28" t="s">
        <v>474</v>
      </c>
      <c r="E153" s="28" t="s">
        <v>190</v>
      </c>
      <c r="F153" s="28" t="s">
        <v>475</v>
      </c>
      <c r="G153" s="30">
        <v>6003</v>
      </c>
      <c r="H153" s="28" t="s">
        <v>45</v>
      </c>
      <c r="I153" s="31">
        <v>23178</v>
      </c>
      <c r="J153" s="29" t="s">
        <v>484</v>
      </c>
      <c r="K153" t="s">
        <v>489</v>
      </c>
      <c r="L153" s="41" t="str">
        <f>VLOOKUP(K153,Kursangebot!$A$3:$D$9,2,FALSE)</f>
        <v>Finanzplaner/in mit eidg. Fachausweis</v>
      </c>
      <c r="M153" s="39">
        <v>4800</v>
      </c>
      <c r="N153" s="39">
        <v>0</v>
      </c>
      <c r="O153" s="38">
        <f t="shared" si="8"/>
        <v>0</v>
      </c>
      <c r="P153" s="40">
        <f t="shared" si="10"/>
        <v>0</v>
      </c>
      <c r="Q153" s="40">
        <f t="shared" si="9"/>
        <v>4800</v>
      </c>
      <c r="U153" s="39"/>
    </row>
    <row r="154" spans="1:21" x14ac:dyDescent="0.25">
      <c r="A154" s="26">
        <v>41368</v>
      </c>
      <c r="B154" s="27">
        <v>5018575</v>
      </c>
      <c r="C154" s="28" t="s">
        <v>40</v>
      </c>
      <c r="D154" s="28" t="s">
        <v>476</v>
      </c>
      <c r="E154" s="28" t="s">
        <v>190</v>
      </c>
      <c r="F154" s="28" t="s">
        <v>477</v>
      </c>
      <c r="G154" s="30">
        <v>6045</v>
      </c>
      <c r="H154" s="28" t="s">
        <v>104</v>
      </c>
      <c r="I154" s="31">
        <v>14636</v>
      </c>
      <c r="J154" s="29" t="s">
        <v>41</v>
      </c>
      <c r="K154" t="s">
        <v>487</v>
      </c>
      <c r="L154" s="41" t="str">
        <f>VLOOKUP(K154,Kursangebot!$A$3:$D$9,2,FALSE)</f>
        <v>Dipl. Finanzberater/in IAF</v>
      </c>
      <c r="M154" s="39">
        <v>8100</v>
      </c>
      <c r="N154" s="39">
        <v>0</v>
      </c>
      <c r="O154" s="38">
        <f t="shared" si="8"/>
        <v>0.05</v>
      </c>
      <c r="P154" s="40">
        <f t="shared" si="10"/>
        <v>405</v>
      </c>
      <c r="Q154" s="40">
        <f t="shared" si="9"/>
        <v>7695</v>
      </c>
    </row>
    <row r="155" spans="1:21" x14ac:dyDescent="0.25">
      <c r="A155" s="26">
        <v>41368</v>
      </c>
      <c r="B155" s="27">
        <v>5018581</v>
      </c>
      <c r="C155" s="28" t="s">
        <v>40</v>
      </c>
      <c r="D155" s="28" t="s">
        <v>94</v>
      </c>
      <c r="E155" s="28" t="s">
        <v>190</v>
      </c>
      <c r="F155" s="28" t="s">
        <v>478</v>
      </c>
      <c r="G155" s="30">
        <v>6210</v>
      </c>
      <c r="H155" s="28" t="s">
        <v>147</v>
      </c>
      <c r="I155" s="31">
        <v>18387</v>
      </c>
      <c r="J155" s="29" t="s">
        <v>484</v>
      </c>
      <c r="K155" t="s">
        <v>494</v>
      </c>
      <c r="L155" s="41" t="str">
        <f>VLOOKUP(K155,Kursangebot!$A$3:$D$9,2,FALSE)</f>
        <v>Dipl. Einkaufsmanager/in</v>
      </c>
      <c r="M155" s="39">
        <v>2940</v>
      </c>
      <c r="N155" s="39">
        <v>100</v>
      </c>
      <c r="O155" s="38">
        <f t="shared" si="8"/>
        <v>0</v>
      </c>
      <c r="P155" s="40">
        <f t="shared" si="10"/>
        <v>0</v>
      </c>
      <c r="Q155" s="40">
        <f t="shared" si="9"/>
        <v>3040</v>
      </c>
    </row>
    <row r="156" spans="1:21" x14ac:dyDescent="0.25">
      <c r="A156" s="26">
        <v>41368</v>
      </c>
      <c r="B156" s="27">
        <v>5018565</v>
      </c>
      <c r="C156" s="28" t="s">
        <v>40</v>
      </c>
      <c r="D156" s="28" t="s">
        <v>137</v>
      </c>
      <c r="E156" s="28" t="s">
        <v>479</v>
      </c>
      <c r="F156" s="28" t="s">
        <v>480</v>
      </c>
      <c r="G156" s="30">
        <v>6014</v>
      </c>
      <c r="H156" s="28" t="s">
        <v>97</v>
      </c>
      <c r="I156" s="31">
        <v>32603</v>
      </c>
      <c r="J156" s="29" t="s">
        <v>484</v>
      </c>
      <c r="K156" t="s">
        <v>491</v>
      </c>
      <c r="L156" s="41" t="str">
        <f>VLOOKUP(K156,Kursangebot!$A$3:$D$9,2,FALSE)</f>
        <v>Sachbearbeiter/in Tourismus</v>
      </c>
      <c r="M156" s="39">
        <v>3150</v>
      </c>
      <c r="N156" s="39">
        <v>250</v>
      </c>
      <c r="O156" s="38">
        <f t="shared" si="8"/>
        <v>0</v>
      </c>
      <c r="P156" s="40">
        <f t="shared" si="10"/>
        <v>0</v>
      </c>
      <c r="Q156" s="40">
        <f t="shared" si="9"/>
        <v>3400</v>
      </c>
    </row>
    <row r="157" spans="1:21" x14ac:dyDescent="0.25">
      <c r="A157" s="26">
        <v>41368</v>
      </c>
      <c r="B157" s="27">
        <v>5018566</v>
      </c>
      <c r="C157" s="28" t="s">
        <v>40</v>
      </c>
      <c r="D157" s="28" t="s">
        <v>481</v>
      </c>
      <c r="E157" s="28" t="s">
        <v>482</v>
      </c>
      <c r="F157" s="28" t="s">
        <v>483</v>
      </c>
      <c r="G157" s="30">
        <v>6343</v>
      </c>
      <c r="H157" s="28" t="s">
        <v>271</v>
      </c>
      <c r="I157" s="31">
        <v>17618</v>
      </c>
      <c r="J157" s="29" t="s">
        <v>484</v>
      </c>
      <c r="K157" t="s">
        <v>492</v>
      </c>
      <c r="L157" s="41" t="str">
        <f>VLOOKUP(K157,Kursangebot!$A$3:$D$9,2,FALSE)</f>
        <v>Dipl. Event Manager/in</v>
      </c>
      <c r="M157" s="39">
        <v>2960</v>
      </c>
      <c r="N157" s="39">
        <v>100</v>
      </c>
      <c r="O157" s="38">
        <f t="shared" si="8"/>
        <v>0</v>
      </c>
      <c r="P157" s="40">
        <f t="shared" si="10"/>
        <v>0</v>
      </c>
      <c r="Q157" s="40">
        <f t="shared" si="9"/>
        <v>3060</v>
      </c>
    </row>
    <row r="159" spans="1:21" x14ac:dyDescent="0.25">
      <c r="A159" s="37" t="s">
        <v>505</v>
      </c>
      <c r="B159" s="43">
        <v>571862</v>
      </c>
    </row>
    <row r="160" spans="1:21" x14ac:dyDescent="0.25">
      <c r="A160" s="37" t="s">
        <v>503</v>
      </c>
      <c r="B160" s="44">
        <f>SUMIF(J4:J157,"ja",Q4:Q157)</f>
        <v>161632</v>
      </c>
    </row>
    <row r="161" spans="1:2" x14ac:dyDescent="0.25">
      <c r="A161" s="37" t="s">
        <v>504</v>
      </c>
      <c r="B161" s="42">
        <f>B160/B159</f>
        <v>0.28264161633401064</v>
      </c>
    </row>
  </sheetData>
  <mergeCells count="1">
    <mergeCell ref="M2:N2"/>
  </mergeCells>
  <pageMargins left="0.7" right="0.7" top="0.78740157499999996" bottom="0.78740157499999996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5" sqref="B15"/>
    </sheetView>
  </sheetViews>
  <sheetFormatPr baseColWidth="10" defaultRowHeight="15" x14ac:dyDescent="0.25"/>
  <cols>
    <col min="2" max="2" width="32" bestFit="1" customWidth="1"/>
    <col min="4" max="4" width="18.42578125" customWidth="1"/>
  </cols>
  <sheetData>
    <row r="1" spans="1:4" ht="40.9" customHeight="1" x14ac:dyDescent="0.25">
      <c r="A1" s="60" t="s">
        <v>486</v>
      </c>
      <c r="B1" s="61"/>
      <c r="C1" s="61"/>
      <c r="D1" s="61"/>
    </row>
    <row r="2" spans="1:4" x14ac:dyDescent="0.25">
      <c r="A2" s="22" t="s">
        <v>36</v>
      </c>
      <c r="B2" s="22" t="s">
        <v>485</v>
      </c>
      <c r="C2" s="22" t="s">
        <v>37</v>
      </c>
      <c r="D2" s="22" t="s">
        <v>488</v>
      </c>
    </row>
    <row r="3" spans="1:4" x14ac:dyDescent="0.25">
      <c r="A3" t="s">
        <v>492</v>
      </c>
      <c r="B3" t="s">
        <v>493</v>
      </c>
      <c r="C3" s="39">
        <v>2960</v>
      </c>
      <c r="D3" s="39">
        <v>100</v>
      </c>
    </row>
    <row r="4" spans="1:4" x14ac:dyDescent="0.25">
      <c r="A4" t="s">
        <v>494</v>
      </c>
      <c r="B4" t="s">
        <v>499</v>
      </c>
      <c r="C4" s="39">
        <v>2940</v>
      </c>
      <c r="D4" s="39">
        <v>100</v>
      </c>
    </row>
    <row r="5" spans="1:4" x14ac:dyDescent="0.25">
      <c r="A5" t="s">
        <v>489</v>
      </c>
      <c r="B5" t="s">
        <v>490</v>
      </c>
      <c r="C5" s="39">
        <v>4800</v>
      </c>
      <c r="D5" s="39">
        <v>0</v>
      </c>
    </row>
    <row r="6" spans="1:4" x14ac:dyDescent="0.25">
      <c r="A6" t="s">
        <v>487</v>
      </c>
      <c r="B6" t="s">
        <v>18</v>
      </c>
      <c r="C6" s="39">
        <v>8100</v>
      </c>
      <c r="D6" s="39">
        <v>0</v>
      </c>
    </row>
    <row r="7" spans="1:4" x14ac:dyDescent="0.25">
      <c r="A7" t="s">
        <v>497</v>
      </c>
      <c r="B7" t="s">
        <v>498</v>
      </c>
      <c r="C7" s="39">
        <v>2900</v>
      </c>
      <c r="D7" s="39">
        <v>50</v>
      </c>
    </row>
    <row r="8" spans="1:4" x14ac:dyDescent="0.25">
      <c r="A8" t="s">
        <v>491</v>
      </c>
      <c r="B8" t="s">
        <v>9</v>
      </c>
      <c r="C8" s="39">
        <v>3150</v>
      </c>
      <c r="D8" s="39">
        <v>250</v>
      </c>
    </row>
    <row r="9" spans="1:4" x14ac:dyDescent="0.25">
      <c r="A9" t="s">
        <v>495</v>
      </c>
      <c r="B9" t="s">
        <v>496</v>
      </c>
      <c r="C9" s="39">
        <v>2750</v>
      </c>
      <c r="D9" s="39">
        <v>0</v>
      </c>
    </row>
    <row r="10" spans="1:4" x14ac:dyDescent="0.25">
      <c r="C10" s="39"/>
      <c r="D10" s="39"/>
    </row>
    <row r="11" spans="1:4" x14ac:dyDescent="0.25">
      <c r="C11" s="39"/>
      <c r="D11" s="39"/>
    </row>
    <row r="12" spans="1:4" x14ac:dyDescent="0.25">
      <c r="C12" s="39"/>
      <c r="D12" s="39"/>
    </row>
    <row r="13" spans="1:4" x14ac:dyDescent="0.25">
      <c r="C13" s="39"/>
      <c r="D13" s="39"/>
    </row>
    <row r="14" spans="1:4" x14ac:dyDescent="0.25">
      <c r="C14" s="39"/>
      <c r="D14" s="39"/>
    </row>
    <row r="15" spans="1:4" x14ac:dyDescent="0.25">
      <c r="C15" s="39"/>
      <c r="D15" s="39"/>
    </row>
    <row r="16" spans="1:4" x14ac:dyDescent="0.25">
      <c r="C16" s="39"/>
      <c r="D16" s="39"/>
    </row>
  </sheetData>
  <sortState ref="A3:D9">
    <sortCondition ref="A3:A9"/>
  </sortState>
  <mergeCells count="1">
    <mergeCell ref="A1:D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Ergebnisse</vt:lpstr>
      <vt:lpstr>Kursabrechnung</vt:lpstr>
      <vt:lpstr>Kursangebot</vt:lpstr>
      <vt:lpstr>Ergebnisse!Druckbereich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2013-07-25T10:18:33Z</cp:lastPrinted>
  <dcterms:created xsi:type="dcterms:W3CDTF">2013-07-22T08:47:52Z</dcterms:created>
  <dcterms:modified xsi:type="dcterms:W3CDTF">2014-03-29T06:11:12Z</dcterms:modified>
</cp:coreProperties>
</file>