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B1_Brigitte\B1_V11_Brigitte_ZiBe_Kai_06-04-2016\Musterloesungen\"/>
    </mc:Choice>
  </mc:AlternateContent>
  <bookViews>
    <workbookView xWindow="0" yWindow="0" windowWidth="23040" windowHeight="9528"/>
  </bookViews>
  <sheets>
    <sheet name="Bestellungen 10. Juni" sheetId="4" r:id="rId1"/>
    <sheet name="Verkauf April" sheetId="5" r:id="rId2"/>
    <sheet name="Preisliste" sheetId="1" r:id="rId3"/>
    <sheet name="Verkaufszahlen" sheetId="8" r:id="rId4"/>
  </sheets>
  <definedNames>
    <definedName name="_xlnm.Print_Area" localSheetId="2">Preisliste!$A$1:$C$80</definedName>
  </definedNames>
  <calcPr calcId="152511"/>
</workbook>
</file>

<file path=xl/calcChain.xml><?xml version="1.0" encoding="utf-8"?>
<calcChain xmlns="http://schemas.openxmlformats.org/spreadsheetml/2006/main">
  <c r="E35" i="8" l="1"/>
  <c r="D35" i="8"/>
  <c r="C35" i="8"/>
  <c r="B35" i="8"/>
  <c r="E33" i="8"/>
  <c r="E32" i="8"/>
  <c r="E31" i="8"/>
  <c r="E30" i="8"/>
  <c r="E29" i="8" s="1"/>
  <c r="D29" i="8"/>
  <c r="C29" i="8"/>
  <c r="B29" i="8"/>
  <c r="E27" i="8"/>
  <c r="E26" i="8"/>
  <c r="E25" i="8"/>
  <c r="E24" i="8"/>
  <c r="E23" i="8" s="1"/>
  <c r="D23" i="8"/>
  <c r="C23" i="8"/>
  <c r="B23" i="8"/>
  <c r="E21" i="8"/>
  <c r="E20" i="8"/>
  <c r="E19" i="8"/>
  <c r="E18" i="8"/>
  <c r="E17" i="8" s="1"/>
  <c r="D17" i="8"/>
  <c r="C17" i="8"/>
  <c r="B17" i="8"/>
  <c r="E15" i="8"/>
  <c r="E14" i="8"/>
  <c r="E13" i="8"/>
  <c r="E12" i="8"/>
  <c r="E11" i="8" s="1"/>
  <c r="D11" i="8"/>
  <c r="C11" i="8"/>
  <c r="B11" i="8"/>
  <c r="E5" i="8"/>
  <c r="D5" i="8"/>
  <c r="C5" i="8"/>
  <c r="B5" i="8"/>
  <c r="E43" i="4" l="1"/>
  <c r="D10" i="4"/>
  <c r="D11" i="4"/>
  <c r="D12" i="4"/>
  <c r="D13" i="4"/>
  <c r="E13" i="4" s="1"/>
  <c r="D14" i="4"/>
  <c r="D15" i="4"/>
  <c r="D16" i="4"/>
  <c r="D17" i="4"/>
  <c r="E17" i="4" s="1"/>
  <c r="D18" i="4"/>
  <c r="D19" i="4"/>
  <c r="D20" i="4"/>
  <c r="D21" i="4"/>
  <c r="E21" i="4" s="1"/>
  <c r="D22" i="4"/>
  <c r="D23" i="4"/>
  <c r="D24" i="4"/>
  <c r="D25" i="4"/>
  <c r="E25" i="4" s="1"/>
  <c r="D26" i="4"/>
  <c r="D27" i="4"/>
  <c r="D28" i="4"/>
  <c r="D29" i="4"/>
  <c r="E29" i="4" s="1"/>
  <c r="D30" i="4"/>
  <c r="D31" i="4"/>
  <c r="D32" i="4"/>
  <c r="D33" i="4"/>
  <c r="E33" i="4" s="1"/>
  <c r="D34" i="4"/>
  <c r="D35" i="4"/>
  <c r="D36" i="4"/>
  <c r="D37" i="4"/>
  <c r="E37" i="4" s="1"/>
  <c r="D38" i="4"/>
  <c r="D39" i="4"/>
  <c r="D40" i="4"/>
  <c r="D41" i="4"/>
  <c r="E41" i="4" s="1"/>
  <c r="D42" i="4"/>
  <c r="D43" i="4"/>
  <c r="E5" i="4"/>
  <c r="E6" i="4"/>
  <c r="E7" i="4"/>
  <c r="E8" i="4"/>
  <c r="E9" i="4"/>
  <c r="E10" i="4"/>
  <c r="E11" i="4"/>
  <c r="E12" i="4"/>
  <c r="E14" i="4"/>
  <c r="E15" i="4"/>
  <c r="E16" i="4"/>
  <c r="E18" i="4"/>
  <c r="E19" i="4"/>
  <c r="E20" i="4"/>
  <c r="E22" i="4"/>
  <c r="E23" i="4"/>
  <c r="E24" i="4"/>
  <c r="E26" i="4"/>
  <c r="E27" i="4"/>
  <c r="E28" i="4"/>
  <c r="E30" i="4"/>
  <c r="E31" i="4"/>
  <c r="E32" i="4"/>
  <c r="E34" i="4"/>
  <c r="E35" i="4"/>
  <c r="E36" i="4"/>
  <c r="E38" i="4"/>
  <c r="E39" i="4"/>
  <c r="E40" i="4"/>
  <c r="E42" i="4"/>
  <c r="E4" i="4"/>
  <c r="D9" i="4"/>
  <c r="D5" i="4"/>
  <c r="D6" i="4"/>
  <c r="D7" i="4"/>
  <c r="D8" i="4"/>
  <c r="D4" i="4"/>
  <c r="I12" i="4" l="1"/>
  <c r="I13" i="4"/>
  <c r="I14" i="4"/>
  <c r="I15" i="4"/>
  <c r="I16" i="4"/>
  <c r="I17" i="4"/>
  <c r="I18" i="4"/>
  <c r="I19" i="4"/>
  <c r="F41" i="5"/>
  <c r="F37" i="5"/>
  <c r="F33" i="5"/>
  <c r="F29" i="5"/>
  <c r="F25" i="5"/>
  <c r="F21" i="5"/>
  <c r="F17" i="5"/>
  <c r="F13" i="5"/>
  <c r="F9" i="5"/>
  <c r="F5" i="5"/>
  <c r="E21" i="5"/>
  <c r="E5" i="5"/>
  <c r="I9" i="4"/>
  <c r="I7" i="4"/>
  <c r="E6" i="5"/>
  <c r="F6" i="5" s="1"/>
  <c r="G6" i="5"/>
  <c r="E7" i="5"/>
  <c r="F7" i="5" s="1"/>
  <c r="G7" i="5"/>
  <c r="E8" i="5"/>
  <c r="F8" i="5" s="1"/>
  <c r="G8" i="5"/>
  <c r="E9" i="5"/>
  <c r="G9" i="5"/>
  <c r="E10" i="5"/>
  <c r="F10" i="5" s="1"/>
  <c r="G10" i="5"/>
  <c r="E11" i="5"/>
  <c r="F11" i="5" s="1"/>
  <c r="G11" i="5"/>
  <c r="E12" i="5"/>
  <c r="F12" i="5" s="1"/>
  <c r="G12" i="5"/>
  <c r="E13" i="5"/>
  <c r="G13" i="5"/>
  <c r="E14" i="5"/>
  <c r="F14" i="5" s="1"/>
  <c r="G14" i="5"/>
  <c r="E15" i="5"/>
  <c r="F15" i="5" s="1"/>
  <c r="G15" i="5"/>
  <c r="E16" i="5"/>
  <c r="F16" i="5" s="1"/>
  <c r="G16" i="5"/>
  <c r="E17" i="5"/>
  <c r="G17" i="5"/>
  <c r="E18" i="5"/>
  <c r="F18" i="5" s="1"/>
  <c r="G18" i="5"/>
  <c r="E19" i="5"/>
  <c r="F19" i="5" s="1"/>
  <c r="G19" i="5"/>
  <c r="E20" i="5"/>
  <c r="F20" i="5" s="1"/>
  <c r="G20" i="5"/>
  <c r="G21" i="5"/>
  <c r="E22" i="5"/>
  <c r="G22" i="5" s="1"/>
  <c r="E23" i="5"/>
  <c r="F23" i="5" s="1"/>
  <c r="E24" i="5"/>
  <c r="F24" i="5" s="1"/>
  <c r="E25" i="5"/>
  <c r="G25" i="5" s="1"/>
  <c r="E26" i="5"/>
  <c r="G26" i="5" s="1"/>
  <c r="E27" i="5"/>
  <c r="F27" i="5" s="1"/>
  <c r="E28" i="5"/>
  <c r="F28" i="5" s="1"/>
  <c r="E29" i="5"/>
  <c r="G29" i="5" s="1"/>
  <c r="E30" i="5"/>
  <c r="G30" i="5" s="1"/>
  <c r="E31" i="5"/>
  <c r="F31" i="5" s="1"/>
  <c r="E32" i="5"/>
  <c r="F32" i="5" s="1"/>
  <c r="E33" i="5"/>
  <c r="G33" i="5" s="1"/>
  <c r="E34" i="5"/>
  <c r="G34" i="5" s="1"/>
  <c r="E35" i="5"/>
  <c r="F35" i="5" s="1"/>
  <c r="E36" i="5"/>
  <c r="F36" i="5" s="1"/>
  <c r="E37" i="5"/>
  <c r="G37" i="5" s="1"/>
  <c r="E38" i="5"/>
  <c r="G38" i="5" s="1"/>
  <c r="E39" i="5"/>
  <c r="F39" i="5" s="1"/>
  <c r="E40" i="5"/>
  <c r="F40" i="5" s="1"/>
  <c r="E41" i="5"/>
  <c r="G41" i="5" s="1"/>
  <c r="E42" i="5"/>
  <c r="G42" i="5" s="1"/>
  <c r="E43" i="5"/>
  <c r="F43" i="5" s="1"/>
  <c r="E44" i="5"/>
  <c r="F44" i="5" s="1"/>
  <c r="G5" i="5"/>
  <c r="G43" i="5" l="1"/>
  <c r="G39" i="5"/>
  <c r="G35" i="5"/>
  <c r="G31" i="5"/>
  <c r="G27" i="5"/>
  <c r="G23" i="5"/>
  <c r="F22" i="5"/>
  <c r="F26" i="5"/>
  <c r="F30" i="5"/>
  <c r="F34" i="5"/>
  <c r="F38" i="5"/>
  <c r="F42" i="5"/>
  <c r="G44" i="5"/>
  <c r="G40" i="5"/>
  <c r="G36" i="5"/>
  <c r="G32" i="5"/>
  <c r="G28" i="5"/>
  <c r="G24" i="5"/>
</calcChain>
</file>

<file path=xl/sharedStrings.xml><?xml version="1.0" encoding="utf-8"?>
<sst xmlns="http://schemas.openxmlformats.org/spreadsheetml/2006/main" count="281" uniqueCount="105">
  <si>
    <t>Brot &amp; Backwaren</t>
  </si>
  <si>
    <t>Basler Brot (Weizenmehl halbweiss od. dunkel 500 g)                    </t>
  </si>
  <si>
    <t>Birseckbrot (Roggen und Weizenmehl halbweiss 400g)</t>
  </si>
  <si>
    <t>Meister Brot (Weizenmehl dunkel 400 g)</t>
  </si>
  <si>
    <t>Fit-Brot (Weizen, Roggen, Mais, Griess 350 g)</t>
  </si>
  <si>
    <t>Baguette (Weizenweissmehl 300 g)</t>
  </si>
  <si>
    <t>Süsse Backwaren</t>
  </si>
  <si>
    <t>Confiserie-Spezialitäten</t>
  </si>
  <si>
    <t>Grappawürfel - Lagenweise helles Biscuit und Truffesmasse mit Grappa 100g (ca. 5 Stück)</t>
  </si>
  <si>
    <t>Konditorei</t>
  </si>
  <si>
    <t>Schoggi-Birnentorte                                          </t>
  </si>
  <si>
    <t>Truffestorte</t>
  </si>
  <si>
    <t>Himbeermoussetorte</t>
  </si>
  <si>
    <t>Für alle, die sich nicht entscheiden können ...</t>
  </si>
  <si>
    <t>Birnenflambée                                                  </t>
  </si>
  <si>
    <t>Himbeerdiplomat</t>
  </si>
  <si>
    <t>Cremeschnitte</t>
  </si>
  <si>
    <t>Schwarzwälderschnitte</t>
  </si>
  <si>
    <t>Truffestörtli</t>
  </si>
  <si>
    <t>St. Galler Brot (450 g)</t>
  </si>
  <si>
    <t>Kürbiskernenbrot (380 g)</t>
  </si>
  <si>
    <t>Parisette (250 g)</t>
  </si>
  <si>
    <t>Pain Paillasse (400 g Laktosefrei)</t>
  </si>
  <si>
    <t>Ruchbrot (450 g)</t>
  </si>
  <si>
    <t>Dinkel Urkorn (380 g)</t>
  </si>
  <si>
    <t>Himbeerberliner</t>
  </si>
  <si>
    <t>Schildkröte</t>
  </si>
  <si>
    <t>Schoggiweggli</t>
  </si>
  <si>
    <t>Mandelgipfel</t>
  </si>
  <si>
    <t>Fruchtschnitte</t>
  </si>
  <si>
    <t>Linzerschnitte</t>
  </si>
  <si>
    <t>Russenzopf</t>
  </si>
  <si>
    <t>Studentenschnitte</t>
  </si>
  <si>
    <t>Filiale</t>
  </si>
  <si>
    <t>Bahnhof</t>
  </si>
  <si>
    <t>Marktplatz</t>
  </si>
  <si>
    <t>Shopping-Center</t>
  </si>
  <si>
    <t>Vorstadt</t>
  </si>
  <si>
    <t>alle Filialen zusammen</t>
  </si>
  <si>
    <t>ab</t>
  </si>
  <si>
    <t xml:space="preserve">Bestellungen süsse Backwaren für 10. Juni </t>
  </si>
  <si>
    <t>Dorf-Markt</t>
  </si>
  <si>
    <t>Aarefischli - Rahmtruffes mit Grandmarnier 100g (ca. 8 Stück)</t>
  </si>
  <si>
    <t>Oltentruffes - zartschmelzende Frischrahmtruffes mit Läckerligewürz 100g (ca. 8 Stück)</t>
  </si>
  <si>
    <t>Calvados Öpfeli - Rahmtruffes mit Calvados 100g (ca. 6 Stück)</t>
  </si>
  <si>
    <t>Orangenschnitze, überzogen mit feinster Couverture 100g (ca. 5 Stück)</t>
  </si>
  <si>
    <t>nicht verkauft</t>
  </si>
  <si>
    <t>1. Quartal</t>
  </si>
  <si>
    <t>Lieferung</t>
  </si>
  <si>
    <t>Januar</t>
  </si>
  <si>
    <t>Februar</t>
  </si>
  <si>
    <t>März</t>
  </si>
  <si>
    <t>Alle Filialen</t>
  </si>
  <si>
    <t>Stück</t>
  </si>
  <si>
    <t>Bemerkung</t>
  </si>
  <si>
    <t>Verkaufszahlen 1. Quartal</t>
  </si>
  <si>
    <t>Verkauf</t>
  </si>
  <si>
    <t>Sorte</t>
  </si>
  <si>
    <t>Bengeli und Silserli (Preise in CHF)</t>
  </si>
  <si>
    <t>Curry-, Schinken- und Salamibängeli                                            </t>
  </si>
  <si>
    <t>Vegibängeli (Senfsauce und vegetarische Plätzli)</t>
  </si>
  <si>
    <t>Schinken-, Salami- und Käsesilserli</t>
  </si>
  <si>
    <t>Quarkbretzel</t>
  </si>
  <si>
    <t>Buttersilserli</t>
  </si>
  <si>
    <t>Hamburgerweggli (Salat, Ketchup und Hackfleischplätzli )              </t>
  </si>
  <si>
    <t>Mexicaine-Hamburgerweggli (Currysauce, Mais und Poulet )</t>
  </si>
  <si>
    <t>Roastbeef-Sesamweggli (Tartarsauce und Roastbeef )</t>
  </si>
  <si>
    <t>Thonschwöbli (Thonmousse)</t>
  </si>
  <si>
    <t>Trutenschwöbli (Cocktailsauce und Trutenfleisch )</t>
  </si>
  <si>
    <t>Vegiweggli (Hüttenkäse und Rüebli)</t>
  </si>
  <si>
    <t>Meisterli</t>
  </si>
  <si>
    <t>Meisterli (Schinken, Rohschinken, Salami, Mostbröckli, Käse, etc.)</t>
  </si>
  <si>
    <t>Fjordbängeli (Bierbrotbängeli, Thonmousse, Ei)</t>
  </si>
  <si>
    <t>Schnitzelbrot (Bängeli mit Schnitzel und Knoblauchtartarsauce)</t>
  </si>
  <si>
    <t>Panino (Mozzarella,gedörrte Tomaten, Rucola,  Artischocken od. San Daniele Rohschinken)</t>
  </si>
  <si>
    <t>Salate</t>
  </si>
  <si>
    <t>Reis, Hörnli, Feta, Crevetten, Thon                                                            </t>
  </si>
  <si>
    <t>Gemischter Salat                                                                                </t>
  </si>
  <si>
    <t xml:space="preserve">Diverse belegte Brötli </t>
  </si>
  <si>
    <t>Schinken, Salami, Eier, Spargel, Sellerie, Thon                              </t>
  </si>
  <si>
    <t>Crevetten, Lachs</t>
  </si>
  <si>
    <t xml:space="preserve">Weitere Köstlichkeiten </t>
  </si>
  <si>
    <t>Panini caldi (Mozzarella, Tomaten, Knoblauch)</t>
  </si>
  <si>
    <t>Pizza</t>
  </si>
  <si>
    <t>Birchermiesli</t>
  </si>
  <si>
    <t>Wurstweggen, Schinkengipfeli, Käschüechli</t>
  </si>
  <si>
    <t>Wienerli im Teig</t>
  </si>
  <si>
    <t>Gemüsewähe, Quiche-Lorraine, Zwiebelwähe, Spinatwähe, Käswähe (pro Stück)</t>
  </si>
  <si>
    <t>Tagesmenue</t>
  </si>
  <si>
    <t>Bruni Specials</t>
  </si>
  <si>
    <t>nicht verkauft 
 in %</t>
  </si>
  <si>
    <t>Verkauf süsse Backwaren im April</t>
  </si>
  <si>
    <t>Kontrolle</t>
  </si>
  <si>
    <t>Wie oft sind über 200 Stück bestellt?</t>
  </si>
  <si>
    <t>Positionen
in Stück</t>
  </si>
  <si>
    <t>Wie viele Positionen sind zu erledigen?</t>
  </si>
  <si>
    <t>Verkaufswert
in CHF</t>
  </si>
  <si>
    <t>Anzahl Stück je Sorte</t>
  </si>
  <si>
    <t>Stk.</t>
  </si>
  <si>
    <t>Regiofruchtwähe</t>
  </si>
  <si>
    <t>Preis
 je Stück</t>
  </si>
  <si>
    <t>Musterlösung Office 2010</t>
  </si>
  <si>
    <t>Musterlösung Office 2013</t>
  </si>
  <si>
    <t>Lösung 2013</t>
  </si>
  <si>
    <t>Lösung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</si>
</sst>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CHF&quot;\ * #,##0.00_ ;_ &quot;CHF&quot;\ * \-#,##0.00_ ;_ &quot;CHF&quot;\ * &quot;-&quot;??_ ;_ @_ "/>
    <numFmt numFmtId="43" formatCode="_ * #,##0.00_ ;_ * \-#,##0.00_ ;_ * &quot;-&quot;??_ ;_ @_ "/>
    <numFmt numFmtId="164" formatCode="0.0%"/>
    <numFmt numFmtId="165" formatCode="_ * #,##0_ ;_ * \-#,##0_ ;_ * &quot;-&quot;??_ ;_ @_ "/>
    <numFmt numFmtId="166" formatCode="General&quot; mal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8"/>
      <color theme="3" tint="-0.499984740745262"/>
      <name val="Arial Black"/>
      <family val="2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5" tint="-0.499984740745262"/>
      </right>
      <top/>
      <bottom style="thin">
        <color indexed="9"/>
      </bottom>
      <diagonal/>
    </border>
    <border>
      <left/>
      <right style="thin">
        <color theme="5" tint="-0.499984740745262"/>
      </right>
      <top/>
      <bottom/>
      <diagonal/>
    </border>
    <border>
      <left style="thin">
        <color theme="5" tint="-0.499984740745262"/>
      </left>
      <right style="thin">
        <color theme="5" tint="-0.499984740745262"/>
      </right>
      <top/>
      <bottom style="thin">
        <color indexed="9"/>
      </bottom>
      <diagonal/>
    </border>
    <border>
      <left style="thin">
        <color theme="5" tint="-0.499984740745262"/>
      </left>
      <right style="thin">
        <color theme="5" tint="-0.499984740745262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rgb="FFFF0000"/>
      </left>
      <right style="medium">
        <color theme="0"/>
      </right>
      <top style="medium">
        <color rgb="FFFF000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rgb="FFFF0000"/>
      </top>
      <bottom style="medium">
        <color theme="0"/>
      </bottom>
      <diagonal/>
    </border>
    <border>
      <left style="medium">
        <color theme="0"/>
      </left>
      <right style="medium">
        <color rgb="FFFF0000"/>
      </right>
      <top style="medium">
        <color rgb="FFFF0000"/>
      </top>
      <bottom style="medium">
        <color theme="0"/>
      </bottom>
      <diagonal/>
    </border>
    <border>
      <left style="medium">
        <color rgb="FFFF000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rgb="FFFF0000"/>
      </right>
      <top style="medium">
        <color theme="0"/>
      </top>
      <bottom style="medium">
        <color theme="0"/>
      </bottom>
      <diagonal/>
    </border>
    <border>
      <left style="medium">
        <color rgb="FFFF0000"/>
      </left>
      <right style="medium">
        <color theme="0"/>
      </right>
      <top style="medium">
        <color theme="0"/>
      </top>
      <bottom style="medium">
        <color rgb="FFFF000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rgb="FFFF0000"/>
      </bottom>
      <diagonal/>
    </border>
    <border>
      <left style="medium">
        <color theme="0"/>
      </left>
      <right style="medium">
        <color rgb="FFFF0000"/>
      </right>
      <top style="medium">
        <color theme="0"/>
      </top>
      <bottom style="medium">
        <color rgb="FFFF0000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/>
      <right/>
      <top/>
      <bottom style="hair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hair">
        <color theme="0" tint="-0.499984740745262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0" xfId="0" applyFont="1" applyBorder="1"/>
    <xf numFmtId="0" fontId="1" fillId="0" borderId="10" xfId="0" applyFont="1" applyBorder="1"/>
    <xf numFmtId="0" fontId="3" fillId="0" borderId="11" xfId="0" applyFon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vertical="center"/>
    </xf>
    <xf numFmtId="0" fontId="0" fillId="0" borderId="22" xfId="0" applyFill="1" applyBorder="1"/>
    <xf numFmtId="0" fontId="0" fillId="0" borderId="22" xfId="0" applyBorder="1"/>
    <xf numFmtId="165" fontId="0" fillId="0" borderId="24" xfId="1" applyNumberFormat="1" applyFont="1" applyFill="1" applyBorder="1"/>
    <xf numFmtId="165" fontId="0" fillId="0" borderId="24" xfId="1" applyNumberFormat="1" applyFont="1" applyBorder="1"/>
    <xf numFmtId="165" fontId="5" fillId="2" borderId="23" xfId="1" applyNumberFormat="1" applyFont="1" applyFill="1" applyBorder="1" applyAlignment="1">
      <alignment horizontal="center" vertical="top"/>
    </xf>
    <xf numFmtId="165" fontId="0" fillId="0" borderId="22" xfId="1" applyNumberFormat="1" applyFont="1" applyFill="1" applyBorder="1"/>
    <xf numFmtId="165" fontId="0" fillId="0" borderId="22" xfId="1" applyNumberFormat="1" applyFont="1" applyBorder="1"/>
    <xf numFmtId="165" fontId="5" fillId="2" borderId="21" xfId="1" applyNumberFormat="1" applyFont="1" applyFill="1" applyBorder="1" applyAlignment="1">
      <alignment horizontal="center" vertical="top"/>
    </xf>
    <xf numFmtId="0" fontId="5" fillId="4" borderId="22" xfId="0" applyFont="1" applyFill="1" applyBorder="1" applyAlignment="1">
      <alignment vertical="top"/>
    </xf>
    <xf numFmtId="0" fontId="5" fillId="4" borderId="24" xfId="0" applyFont="1" applyFill="1" applyBorder="1" applyAlignment="1">
      <alignment horizontal="center" vertical="top"/>
    </xf>
    <xf numFmtId="0" fontId="5" fillId="4" borderId="22" xfId="0" applyFont="1" applyFill="1" applyBorder="1" applyAlignment="1">
      <alignment horizontal="center" vertical="top"/>
    </xf>
    <xf numFmtId="0" fontId="1" fillId="4" borderId="22" xfId="0" applyFont="1" applyFill="1" applyBorder="1"/>
    <xf numFmtId="165" fontId="1" fillId="4" borderId="24" xfId="1" applyNumberFormat="1" applyFont="1" applyFill="1" applyBorder="1"/>
    <xf numFmtId="165" fontId="1" fillId="4" borderId="22" xfId="1" applyNumberFormat="1" applyFont="1" applyFill="1" applyBorder="1"/>
    <xf numFmtId="0" fontId="5" fillId="4" borderId="21" xfId="0" applyFont="1" applyFill="1" applyBorder="1" applyAlignment="1">
      <alignment vertical="top"/>
    </xf>
    <xf numFmtId="0" fontId="0" fillId="0" borderId="0" xfId="0"/>
    <xf numFmtId="0" fontId="0" fillId="0" borderId="1" xfId="0" applyBorder="1" applyAlignment="1">
      <alignment vertical="center" wrapText="1"/>
    </xf>
    <xf numFmtId="0" fontId="0" fillId="2" borderId="1" xfId="0" applyFill="1" applyBorder="1"/>
    <xf numFmtId="0" fontId="1" fillId="0" borderId="0" xfId="0" applyFont="1"/>
    <xf numFmtId="166" fontId="0" fillId="2" borderId="1" xfId="0" applyNumberFormat="1" applyFill="1" applyBorder="1"/>
    <xf numFmtId="0" fontId="0" fillId="3" borderId="26" xfId="0" applyFill="1" applyBorder="1" applyAlignment="1">
      <alignment vertical="center" wrapText="1"/>
    </xf>
    <xf numFmtId="0" fontId="0" fillId="3" borderId="27" xfId="0" applyFill="1" applyBorder="1"/>
    <xf numFmtId="0" fontId="0" fillId="0" borderId="26" xfId="0" applyBorder="1" applyAlignment="1">
      <alignment vertical="center" wrapText="1"/>
    </xf>
    <xf numFmtId="0" fontId="0" fillId="0" borderId="27" xfId="0" applyBorder="1"/>
    <xf numFmtId="0" fontId="0" fillId="3" borderId="29" xfId="0" applyFill="1" applyBorder="1" applyAlignment="1">
      <alignment vertical="center" wrapText="1"/>
    </xf>
    <xf numFmtId="0" fontId="0" fillId="3" borderId="30" xfId="0" applyFill="1" applyBorder="1"/>
    <xf numFmtId="0" fontId="0" fillId="3" borderId="27" xfId="0" applyFill="1" applyBorder="1" applyAlignment="1">
      <alignment vertical="center" wrapText="1"/>
    </xf>
    <xf numFmtId="0" fontId="0" fillId="3" borderId="27" xfId="0" applyFill="1" applyBorder="1" applyAlignment="1">
      <alignment horizontal="right" vertical="center" wrapText="1" indent="2"/>
    </xf>
    <xf numFmtId="0" fontId="0" fillId="0" borderId="27" xfId="0" applyBorder="1" applyAlignment="1">
      <alignment vertical="center" wrapText="1"/>
    </xf>
    <xf numFmtId="0" fontId="0" fillId="0" borderId="27" xfId="0" applyBorder="1" applyAlignment="1">
      <alignment horizontal="right" vertical="center" wrapText="1" indent="2"/>
    </xf>
    <xf numFmtId="0" fontId="0" fillId="2" borderId="27" xfId="2" applyNumberFormat="1" applyFont="1" applyFill="1" applyBorder="1" applyAlignment="1">
      <alignment horizontal="right" indent="2"/>
    </xf>
    <xf numFmtId="164" fontId="0" fillId="2" borderId="27" xfId="2" applyNumberFormat="1" applyFont="1" applyFill="1" applyBorder="1" applyAlignment="1">
      <alignment horizontal="right" indent="2"/>
    </xf>
    <xf numFmtId="0" fontId="0" fillId="2" borderId="28" xfId="0" applyFill="1" applyBorder="1" applyAlignment="1">
      <alignment horizontal="center"/>
    </xf>
    <xf numFmtId="0" fontId="0" fillId="3" borderId="30" xfId="0" applyFill="1" applyBorder="1" applyAlignment="1">
      <alignment vertical="center" wrapText="1"/>
    </xf>
    <xf numFmtId="0" fontId="0" fillId="3" borderId="30" xfId="0" applyFill="1" applyBorder="1" applyAlignment="1">
      <alignment horizontal="right" vertical="center" wrapText="1" indent="2"/>
    </xf>
    <xf numFmtId="0" fontId="1" fillId="0" borderId="20" xfId="0" applyFont="1" applyBorder="1" applyAlignment="1">
      <alignment horizontal="center" wrapText="1"/>
    </xf>
    <xf numFmtId="0" fontId="1" fillId="0" borderId="20" xfId="0" applyFont="1" applyBorder="1" applyAlignment="1">
      <alignment horizontal="center"/>
    </xf>
    <xf numFmtId="164" fontId="0" fillId="2" borderId="30" xfId="2" applyNumberFormat="1" applyFont="1" applyFill="1" applyBorder="1" applyAlignment="1">
      <alignment horizontal="right" indent="2"/>
    </xf>
    <xf numFmtId="0" fontId="0" fillId="2" borderId="30" xfId="2" applyNumberFormat="1" applyFont="1" applyFill="1" applyBorder="1" applyAlignment="1">
      <alignment horizontal="right" indent="2"/>
    </xf>
    <xf numFmtId="0" fontId="0" fillId="2" borderId="31" xfId="0" applyFill="1" applyBorder="1" applyAlignment="1">
      <alignment horizontal="center"/>
    </xf>
    <xf numFmtId="0" fontId="0" fillId="0" borderId="0" xfId="0"/>
    <xf numFmtId="0" fontId="0" fillId="0" borderId="0" xfId="0" applyBorder="1"/>
    <xf numFmtId="0" fontId="9" fillId="0" borderId="0" xfId="0" applyFont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vertical="center"/>
    </xf>
    <xf numFmtId="44" fontId="0" fillId="0" borderId="0" xfId="0" applyNumberFormat="1" applyAlignment="1">
      <alignment vertical="center" wrapText="1"/>
    </xf>
    <xf numFmtId="44" fontId="0" fillId="0" borderId="13" xfId="0" applyNumberFormat="1" applyBorder="1" applyAlignment="1">
      <alignment vertical="center"/>
    </xf>
    <xf numFmtId="44" fontId="0" fillId="0" borderId="15" xfId="0" applyNumberFormat="1" applyBorder="1" applyAlignment="1">
      <alignment vertical="center" wrapText="1"/>
    </xf>
    <xf numFmtId="44" fontId="0" fillId="0" borderId="18" xfId="0" applyNumberFormat="1" applyBorder="1" applyAlignment="1">
      <alignment vertical="center" wrapText="1"/>
    </xf>
    <xf numFmtId="2" fontId="0" fillId="0" borderId="0" xfId="0" applyNumberFormat="1"/>
    <xf numFmtId="0" fontId="0" fillId="3" borderId="46" xfId="0" applyFill="1" applyBorder="1" applyAlignment="1">
      <alignment vertical="center" wrapText="1"/>
    </xf>
    <xf numFmtId="0" fontId="0" fillId="3" borderId="47" xfId="0" applyFill="1" applyBorder="1"/>
    <xf numFmtId="2" fontId="0" fillId="3" borderId="48" xfId="0" applyNumberFormat="1" applyFill="1" applyBorder="1"/>
    <xf numFmtId="2" fontId="0" fillId="6" borderId="49" xfId="0" applyNumberFormat="1" applyFill="1" applyBorder="1"/>
    <xf numFmtId="0" fontId="8" fillId="5" borderId="44" xfId="0" applyFont="1" applyFill="1" applyBorder="1" applyAlignment="1">
      <alignment horizontal="left"/>
    </xf>
    <xf numFmtId="0" fontId="8" fillId="5" borderId="44" xfId="0" applyFont="1" applyFill="1" applyBorder="1" applyAlignment="1">
      <alignment horizontal="right" wrapText="1"/>
    </xf>
    <xf numFmtId="0" fontId="0" fillId="0" borderId="0" xfId="0" applyFill="1"/>
    <xf numFmtId="0" fontId="1" fillId="0" borderId="0" xfId="0" applyFont="1" applyAlignment="1">
      <alignment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0" xfId="0" applyFont="1" applyAlignment="1"/>
    <xf numFmtId="0" fontId="1" fillId="0" borderId="25" xfId="0" applyFont="1" applyBorder="1" applyAlignment="1"/>
    <xf numFmtId="0" fontId="2" fillId="3" borderId="5" xfId="0" applyFont="1" applyFill="1" applyBorder="1" applyAlignment="1">
      <alignment horizontal="center" vertical="center" textRotation="90" wrapText="1"/>
    </xf>
    <xf numFmtId="0" fontId="2" fillId="3" borderId="6" xfId="0" applyFont="1" applyFill="1" applyBorder="1" applyAlignment="1">
      <alignment horizontal="center" vertical="center" textRotation="90" wrapText="1"/>
    </xf>
    <xf numFmtId="0" fontId="2" fillId="3" borderId="7" xfId="0" applyFont="1" applyFill="1" applyBorder="1" applyAlignment="1">
      <alignment horizontal="center" vertical="center" textRotation="90" wrapText="1"/>
    </xf>
    <xf numFmtId="0" fontId="2" fillId="3" borderId="45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3" borderId="32" xfId="0" applyFont="1" applyFill="1" applyBorder="1" applyAlignment="1">
      <alignment horizontal="center" vertical="center" textRotation="90" wrapText="1"/>
    </xf>
    <xf numFmtId="0" fontId="2" fillId="3" borderId="33" xfId="0" applyFont="1" applyFill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 wrapText="1"/>
    </xf>
    <xf numFmtId="0" fontId="1" fillId="0" borderId="43" xfId="0" applyFont="1" applyBorder="1" applyAlignment="1">
      <alignment horizontal="center" wrapText="1"/>
    </xf>
    <xf numFmtId="0" fontId="1" fillId="0" borderId="20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2" fillId="0" borderId="32" xfId="0" applyFont="1" applyBorder="1" applyAlignment="1">
      <alignment horizontal="center" vertical="center" textRotation="90" wrapText="1"/>
    </xf>
  </cellXfs>
  <cellStyles count="3">
    <cellStyle name="Komma" xfId="1" builtinId="3"/>
    <cellStyle name="Prozent" xfId="2" builtinId="5"/>
    <cellStyle name="Standard" xfId="0" builtinId="0"/>
  </cellStyles>
  <dxfs count="1">
    <dxf>
      <font>
        <color rgb="FFC0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800" b="1"/>
              <a:t>Verkaufszahlen Marktplatz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solidFill>
            <a:schemeClr val="bg1">
              <a:lumMod val="65000"/>
            </a:schemeClr>
          </a:solidFill>
        </a:ln>
        <a:effectLst/>
        <a:sp3d>
          <a:contourClr>
            <a:schemeClr val="bg1">
              <a:lumMod val="6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Verkaufszahlen!$A$12</c:f>
              <c:strCache>
                <c:ptCount val="1"/>
                <c:pt idx="0">
                  <c:v>Brot &amp; Backwaren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Verkaufszahlen!$B$3:$D$3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Verkaufszahlen!$B$12:$D$12</c:f>
              <c:numCache>
                <c:formatCode>_ * #\ ##0_ ;_ * \-#\ ##0_ ;_ * "-"??_ ;_ @_ </c:formatCode>
                <c:ptCount val="3"/>
                <c:pt idx="0">
                  <c:v>200446</c:v>
                </c:pt>
                <c:pt idx="1">
                  <c:v>233072</c:v>
                </c:pt>
                <c:pt idx="2">
                  <c:v>198200</c:v>
                </c:pt>
              </c:numCache>
            </c:numRef>
          </c:val>
        </c:ser>
        <c:ser>
          <c:idx val="1"/>
          <c:order val="1"/>
          <c:tx>
            <c:strRef>
              <c:f>Verkaufszahlen!$A$13</c:f>
              <c:strCache>
                <c:ptCount val="1"/>
                <c:pt idx="0">
                  <c:v>Süsse Backwaren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Verkaufszahlen!$B$3:$D$3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Verkaufszahlen!$B$13:$D$13</c:f>
              <c:numCache>
                <c:formatCode>_ * #\ ##0_ ;_ * \-#\ ##0_ ;_ * "-"??_ ;_ @_ </c:formatCode>
                <c:ptCount val="3"/>
                <c:pt idx="0">
                  <c:v>81760</c:v>
                </c:pt>
                <c:pt idx="1">
                  <c:v>104900</c:v>
                </c:pt>
                <c:pt idx="2">
                  <c:v>106575</c:v>
                </c:pt>
              </c:numCache>
            </c:numRef>
          </c:val>
        </c:ser>
        <c:ser>
          <c:idx val="2"/>
          <c:order val="2"/>
          <c:tx>
            <c:strRef>
              <c:f>Verkaufszahlen!$A$14</c:f>
              <c:strCache>
                <c:ptCount val="1"/>
                <c:pt idx="0">
                  <c:v>Confiserie-Spezialitäten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Verkaufszahlen!$B$3:$D$3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Verkaufszahlen!$B$14:$D$14</c:f>
              <c:numCache>
                <c:formatCode>_ * #\ ##0_ ;_ * \-#\ ##0_ ;_ * "-"??_ ;_ @_ </c:formatCode>
                <c:ptCount val="3"/>
                <c:pt idx="0">
                  <c:v>64468</c:v>
                </c:pt>
                <c:pt idx="1">
                  <c:v>74907</c:v>
                </c:pt>
                <c:pt idx="2">
                  <c:v>90878</c:v>
                </c:pt>
              </c:numCache>
            </c:numRef>
          </c:val>
        </c:ser>
        <c:ser>
          <c:idx val="3"/>
          <c:order val="3"/>
          <c:tx>
            <c:strRef>
              <c:f>Verkaufszahlen!$A$15</c:f>
              <c:strCache>
                <c:ptCount val="1"/>
                <c:pt idx="0">
                  <c:v>Konditorei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Verkaufszahlen!$B$3:$D$3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Verkaufszahlen!$B$15:$D$15</c:f>
              <c:numCache>
                <c:formatCode>_ * #\ ##0_ ;_ * \-#\ ##0_ ;_ * "-"??_ ;_ @_ </c:formatCode>
                <c:ptCount val="3"/>
                <c:pt idx="0">
                  <c:v>11395</c:v>
                </c:pt>
                <c:pt idx="1">
                  <c:v>10180</c:v>
                </c:pt>
                <c:pt idx="2">
                  <c:v>11150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2366776"/>
        <c:axId val="352372656"/>
        <c:axId val="0"/>
      </c:bar3DChart>
      <c:catAx>
        <c:axId val="352366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2372656"/>
        <c:crosses val="autoZero"/>
        <c:auto val="1"/>
        <c:lblAlgn val="ctr"/>
        <c:lblOffset val="100"/>
        <c:noMultiLvlLbl val="0"/>
      </c:catAx>
      <c:valAx>
        <c:axId val="35237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 ;_ * \-#\ 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2366776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 dpi="0" rotWithShape="1">
      <a:blip xmlns:r="http://schemas.openxmlformats.org/officeDocument/2006/relationships" r:embed="rId3"/>
      <a:srcRect/>
      <a:stretch>
        <a:fillRect l="90000" b="90000"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Verkaufszahlen Marktplatz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Verkaufszahlen!$A$12</c:f>
              <c:strCache>
                <c:ptCount val="1"/>
                <c:pt idx="0">
                  <c:v>Brot &amp; Backwaren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Verkaufszahlen!$B$3:$D$3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Verkaufszahlen!$B$12:$D$12</c:f>
              <c:numCache>
                <c:formatCode>_ * #\ ##0_ ;_ * \-#\ ##0_ ;_ * "-"??_ ;_ @_ </c:formatCode>
                <c:ptCount val="3"/>
                <c:pt idx="0">
                  <c:v>200446</c:v>
                </c:pt>
                <c:pt idx="1">
                  <c:v>233072</c:v>
                </c:pt>
                <c:pt idx="2">
                  <c:v>198200</c:v>
                </c:pt>
              </c:numCache>
            </c:numRef>
          </c:val>
        </c:ser>
        <c:ser>
          <c:idx val="1"/>
          <c:order val="1"/>
          <c:tx>
            <c:strRef>
              <c:f>Verkaufszahlen!$A$13</c:f>
              <c:strCache>
                <c:ptCount val="1"/>
                <c:pt idx="0">
                  <c:v>Süsse Backwaren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Verkaufszahlen!$B$3:$D$3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Verkaufszahlen!$B$13:$D$13</c:f>
              <c:numCache>
                <c:formatCode>_ * #\ ##0_ ;_ * \-#\ ##0_ ;_ * "-"??_ ;_ @_ </c:formatCode>
                <c:ptCount val="3"/>
                <c:pt idx="0">
                  <c:v>81760</c:v>
                </c:pt>
                <c:pt idx="1">
                  <c:v>104900</c:v>
                </c:pt>
                <c:pt idx="2">
                  <c:v>106575</c:v>
                </c:pt>
              </c:numCache>
            </c:numRef>
          </c:val>
        </c:ser>
        <c:ser>
          <c:idx val="2"/>
          <c:order val="2"/>
          <c:tx>
            <c:strRef>
              <c:f>Verkaufszahlen!$A$14</c:f>
              <c:strCache>
                <c:ptCount val="1"/>
                <c:pt idx="0">
                  <c:v>Confiserie-Spezialitäten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Verkaufszahlen!$B$3:$D$3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Verkaufszahlen!$B$14:$D$14</c:f>
              <c:numCache>
                <c:formatCode>_ * #\ ##0_ ;_ * \-#\ ##0_ ;_ * "-"??_ ;_ @_ </c:formatCode>
                <c:ptCount val="3"/>
                <c:pt idx="0">
                  <c:v>64468</c:v>
                </c:pt>
                <c:pt idx="1">
                  <c:v>74907</c:v>
                </c:pt>
                <c:pt idx="2">
                  <c:v>90878</c:v>
                </c:pt>
              </c:numCache>
            </c:numRef>
          </c:val>
        </c:ser>
        <c:ser>
          <c:idx val="3"/>
          <c:order val="3"/>
          <c:tx>
            <c:strRef>
              <c:f>Verkaufszahlen!$A$15</c:f>
              <c:strCache>
                <c:ptCount val="1"/>
                <c:pt idx="0">
                  <c:v>Konditorei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Verkaufszahlen!$B$3:$D$3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Verkaufszahlen!$B$15:$D$15</c:f>
              <c:numCache>
                <c:formatCode>_ * #\ ##0_ ;_ * \-#\ ##0_ ;_ * "-"??_ ;_ @_ </c:formatCode>
                <c:ptCount val="3"/>
                <c:pt idx="0">
                  <c:v>11395</c:v>
                </c:pt>
                <c:pt idx="1">
                  <c:v>10180</c:v>
                </c:pt>
                <c:pt idx="2">
                  <c:v>11150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2365208"/>
        <c:axId val="352368344"/>
        <c:axId val="0"/>
      </c:bar3DChart>
      <c:catAx>
        <c:axId val="352365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2368344"/>
        <c:crosses val="autoZero"/>
        <c:auto val="1"/>
        <c:lblAlgn val="ctr"/>
        <c:lblOffset val="100"/>
        <c:noMultiLvlLbl val="0"/>
      </c:catAx>
      <c:valAx>
        <c:axId val="352368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 ;_ * \-#\ 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236520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 dpi="0" rotWithShape="1">
      <a:blip xmlns:r="http://schemas.openxmlformats.org/officeDocument/2006/relationships" r:embed="rId3"/>
      <a:srcRect/>
      <a:stretch>
        <a:fillRect l="90000" b="90000"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</xdr:colOff>
      <xdr:row>29</xdr:row>
      <xdr:rowOff>172153</xdr:rowOff>
    </xdr:from>
    <xdr:to>
      <xdr:col>14</xdr:col>
      <xdr:colOff>1</xdr:colOff>
      <xdr:row>47</xdr:row>
      <xdr:rowOff>18030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5581" y="5711893"/>
          <a:ext cx="5600700" cy="3213917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</xdr:pic>
    <xdr:clientData/>
  </xdr:twoCellAnchor>
  <xdr:twoCellAnchor>
    <xdr:from>
      <xdr:col>0</xdr:col>
      <xdr:colOff>22860</xdr:colOff>
      <xdr:row>39</xdr:row>
      <xdr:rowOff>7620</xdr:rowOff>
    </xdr:from>
    <xdr:to>
      <xdr:col>5</xdr:col>
      <xdr:colOff>548640</xdr:colOff>
      <xdr:row>55</xdr:row>
      <xdr:rowOff>160020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5</xdr:col>
      <xdr:colOff>525780</xdr:colOff>
      <xdr:row>74</xdr:row>
      <xdr:rowOff>152400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7</xdr:col>
      <xdr:colOff>0</xdr:colOff>
      <xdr:row>49</xdr:row>
      <xdr:rowOff>0</xdr:rowOff>
    </xdr:from>
    <xdr:to>
      <xdr:col>14</xdr:col>
      <xdr:colOff>123940</xdr:colOff>
      <xdr:row>65</xdr:row>
      <xdr:rowOff>172490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45580" y="9288780"/>
          <a:ext cx="5724640" cy="321287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Normal="100" workbookViewId="0">
      <selection activeCell="E4" sqref="E4"/>
    </sheetView>
  </sheetViews>
  <sheetFormatPr baseColWidth="10" defaultColWidth="11.44140625" defaultRowHeight="14.4" x14ac:dyDescent="0.3"/>
  <cols>
    <col min="1" max="1" width="11.44140625" customWidth="1"/>
    <col min="2" max="2" width="19.44140625" customWidth="1"/>
    <col min="3" max="3" width="15.77734375" customWidth="1"/>
    <col min="4" max="4" width="15.77734375" style="53" customWidth="1"/>
    <col min="5" max="5" width="17.6640625" customWidth="1"/>
    <col min="6" max="6" width="7.6640625" customWidth="1"/>
    <col min="7" max="7" width="16.6640625" customWidth="1"/>
    <col min="8" max="8" width="20.6640625" customWidth="1"/>
    <col min="9" max="9" width="15.6640625" customWidth="1"/>
  </cols>
  <sheetData>
    <row r="1" spans="1:9" ht="27.6" x14ac:dyDescent="0.65">
      <c r="A1" s="11" t="s">
        <v>40</v>
      </c>
      <c r="G1" s="28"/>
      <c r="H1" s="28"/>
      <c r="I1" s="28"/>
    </row>
    <row r="3" spans="1:9" ht="36" x14ac:dyDescent="0.35">
      <c r="A3" s="80" t="s">
        <v>33</v>
      </c>
      <c r="B3" s="80" t="s">
        <v>57</v>
      </c>
      <c r="C3" s="81" t="s">
        <v>94</v>
      </c>
      <c r="D3" s="81" t="s">
        <v>100</v>
      </c>
      <c r="E3" s="81" t="s">
        <v>96</v>
      </c>
      <c r="G3" s="28"/>
      <c r="H3" s="28"/>
      <c r="I3" s="28"/>
    </row>
    <row r="4" spans="1:9" ht="15" customHeight="1" x14ac:dyDescent="0.3">
      <c r="A4" s="94" t="s">
        <v>34</v>
      </c>
      <c r="B4" s="76" t="s">
        <v>26</v>
      </c>
      <c r="C4" s="77">
        <v>100</v>
      </c>
      <c r="D4" s="78">
        <f>VLOOKUP(B4,Preisliste!$A$15:$C$22,3,0)</f>
        <v>2.6</v>
      </c>
      <c r="E4" s="79">
        <f>D4*C4</f>
        <v>260</v>
      </c>
      <c r="F4" s="75"/>
      <c r="G4" s="28"/>
      <c r="H4" s="28"/>
      <c r="I4" s="28"/>
    </row>
    <row r="5" spans="1:9" ht="15" customHeight="1" x14ac:dyDescent="0.3">
      <c r="A5" s="92"/>
      <c r="B5" s="33" t="s">
        <v>27</v>
      </c>
      <c r="C5" s="34">
        <v>350</v>
      </c>
      <c r="D5" s="78">
        <f>VLOOKUP(B5,Preisliste!$A$15:$C$22,3,0)</f>
        <v>2.6</v>
      </c>
      <c r="E5" s="79">
        <f t="shared" ref="E5:E43" si="0">D5*C5</f>
        <v>910</v>
      </c>
      <c r="F5" s="75"/>
      <c r="G5" s="31" t="s">
        <v>92</v>
      </c>
      <c r="H5" s="28"/>
      <c r="I5" s="28"/>
    </row>
    <row r="6" spans="1:9" ht="15" customHeight="1" x14ac:dyDescent="0.3">
      <c r="A6" s="92"/>
      <c r="B6" s="33" t="s">
        <v>28</v>
      </c>
      <c r="C6" s="34">
        <v>175</v>
      </c>
      <c r="D6" s="78">
        <f>VLOOKUP(B6,Preisliste!$A$15:$C$22,3,0)</f>
        <v>2.7</v>
      </c>
      <c r="E6" s="79">
        <f t="shared" si="0"/>
        <v>472.50000000000006</v>
      </c>
      <c r="F6" s="75"/>
      <c r="G6" s="28"/>
      <c r="H6" s="28"/>
      <c r="I6" s="28"/>
    </row>
    <row r="7" spans="1:9" ht="15" customHeight="1" x14ac:dyDescent="0.3">
      <c r="A7" s="92"/>
      <c r="B7" s="33" t="s">
        <v>29</v>
      </c>
      <c r="C7" s="34">
        <v>125</v>
      </c>
      <c r="D7" s="78">
        <f>VLOOKUP(B7,Preisliste!$A$15:$C$22,3,0)</f>
        <v>3.2</v>
      </c>
      <c r="E7" s="79">
        <f t="shared" si="0"/>
        <v>400</v>
      </c>
      <c r="F7" s="75"/>
      <c r="G7" s="87" t="s">
        <v>93</v>
      </c>
      <c r="H7" s="88"/>
      <c r="I7" s="32">
        <f>COUNTIF(C4:C43,"&gt;200")</f>
        <v>5</v>
      </c>
    </row>
    <row r="8" spans="1:9" ht="15" customHeight="1" x14ac:dyDescent="0.3">
      <c r="A8" s="92"/>
      <c r="B8" s="33" t="s">
        <v>30</v>
      </c>
      <c r="C8" s="34">
        <v>125</v>
      </c>
      <c r="D8" s="78">
        <f>VLOOKUP(B8,Preisliste!$A$15:$C$22,3,0)</f>
        <v>3.2</v>
      </c>
      <c r="E8" s="79">
        <f t="shared" si="0"/>
        <v>400</v>
      </c>
      <c r="F8" s="75"/>
      <c r="G8" s="28"/>
      <c r="H8" s="28"/>
      <c r="I8" s="28"/>
    </row>
    <row r="9" spans="1:9" ht="15" customHeight="1" x14ac:dyDescent="0.3">
      <c r="A9" s="92"/>
      <c r="B9" s="33" t="s">
        <v>31</v>
      </c>
      <c r="C9" s="34">
        <v>125</v>
      </c>
      <c r="D9" s="78">
        <f>VLOOKUP(B9,Preisliste!$A$15:$C$22,3,0)</f>
        <v>3.2</v>
      </c>
      <c r="E9" s="79">
        <f t="shared" si="0"/>
        <v>400</v>
      </c>
      <c r="F9" s="75"/>
      <c r="G9" s="89" t="s">
        <v>95</v>
      </c>
      <c r="H9" s="90"/>
      <c r="I9" s="30">
        <f>COUNT(C4:C43)</f>
        <v>38</v>
      </c>
    </row>
    <row r="10" spans="1:9" ht="15" customHeight="1" x14ac:dyDescent="0.3">
      <c r="A10" s="92"/>
      <c r="B10" s="33" t="s">
        <v>32</v>
      </c>
      <c r="C10" s="34">
        <v>150</v>
      </c>
      <c r="D10" s="78">
        <f>VLOOKUP(B10,Preisliste!$A$15:$C$22,3,0)</f>
        <v>3.2</v>
      </c>
      <c r="E10" s="79">
        <f t="shared" si="0"/>
        <v>480</v>
      </c>
      <c r="F10" s="75"/>
      <c r="G10" s="28"/>
      <c r="H10" s="28"/>
      <c r="I10" s="28"/>
    </row>
    <row r="11" spans="1:9" ht="15" customHeight="1" thickBot="1" x14ac:dyDescent="0.35">
      <c r="A11" s="93"/>
      <c r="B11" s="33" t="s">
        <v>25</v>
      </c>
      <c r="C11" s="34">
        <v>225</v>
      </c>
      <c r="D11" s="78">
        <f>VLOOKUP(B11,Preisliste!$A$15:$C$22,3,0)</f>
        <v>2.2999999999999998</v>
      </c>
      <c r="E11" s="79">
        <f t="shared" si="0"/>
        <v>517.5</v>
      </c>
      <c r="F11" s="75"/>
      <c r="G11" s="31" t="s">
        <v>97</v>
      </c>
      <c r="H11" s="28"/>
      <c r="I11" s="28"/>
    </row>
    <row r="12" spans="1:9" ht="14.4" customHeight="1" x14ac:dyDescent="0.3">
      <c r="A12" s="95" t="s">
        <v>35</v>
      </c>
      <c r="B12" s="35" t="s">
        <v>26</v>
      </c>
      <c r="C12" s="36">
        <v>60</v>
      </c>
      <c r="D12" s="78">
        <f>VLOOKUP(B12,Preisliste!$A$15:$C$22,3,0)</f>
        <v>2.6</v>
      </c>
      <c r="E12" s="79">
        <f t="shared" si="0"/>
        <v>156</v>
      </c>
      <c r="F12" s="75"/>
      <c r="G12" s="84" t="s">
        <v>38</v>
      </c>
      <c r="H12" s="29" t="s">
        <v>26</v>
      </c>
      <c r="I12" s="30">
        <f t="shared" ref="I12:I19" ca="1" si="1">SUMIF($B$4:$E$43,H12,$C$4:$C$43)</f>
        <v>560</v>
      </c>
    </row>
    <row r="13" spans="1:9" x14ac:dyDescent="0.3">
      <c r="A13" s="96"/>
      <c r="B13" s="35" t="s">
        <v>27</v>
      </c>
      <c r="C13" s="36">
        <v>150</v>
      </c>
      <c r="D13" s="78">
        <f>VLOOKUP(B13,Preisliste!$A$15:$C$22,3,0)</f>
        <v>2.6</v>
      </c>
      <c r="E13" s="79">
        <f t="shared" si="0"/>
        <v>390</v>
      </c>
      <c r="F13" s="75"/>
      <c r="G13" s="85"/>
      <c r="H13" s="29" t="s">
        <v>27</v>
      </c>
      <c r="I13" s="30">
        <f t="shared" ca="1" si="1"/>
        <v>1125</v>
      </c>
    </row>
    <row r="14" spans="1:9" x14ac:dyDescent="0.3">
      <c r="A14" s="96"/>
      <c r="B14" s="35" t="s">
        <v>28</v>
      </c>
      <c r="C14" s="36">
        <v>60</v>
      </c>
      <c r="D14" s="78">
        <f>VLOOKUP(B14,Preisliste!$A$15:$C$22,3,0)</f>
        <v>2.7</v>
      </c>
      <c r="E14" s="79">
        <f t="shared" si="0"/>
        <v>162</v>
      </c>
      <c r="F14" s="75"/>
      <c r="G14" s="85"/>
      <c r="H14" s="29" t="s">
        <v>28</v>
      </c>
      <c r="I14" s="30">
        <f t="shared" ca="1" si="1"/>
        <v>410</v>
      </c>
    </row>
    <row r="15" spans="1:9" x14ac:dyDescent="0.3">
      <c r="A15" s="96"/>
      <c r="B15" s="35" t="s">
        <v>29</v>
      </c>
      <c r="C15" s="36">
        <v>120</v>
      </c>
      <c r="D15" s="78">
        <f>VLOOKUP(B15,Preisliste!$A$15:$C$22,3,0)</f>
        <v>3.2</v>
      </c>
      <c r="E15" s="79">
        <f t="shared" si="0"/>
        <v>384</v>
      </c>
      <c r="F15" s="75"/>
      <c r="G15" s="85"/>
      <c r="H15" s="29" t="s">
        <v>29</v>
      </c>
      <c r="I15" s="30">
        <f t="shared" ca="1" si="1"/>
        <v>595</v>
      </c>
    </row>
    <row r="16" spans="1:9" x14ac:dyDescent="0.3">
      <c r="A16" s="96"/>
      <c r="B16" s="35" t="s">
        <v>30</v>
      </c>
      <c r="C16" s="36">
        <v>40</v>
      </c>
      <c r="D16" s="78">
        <f>VLOOKUP(B16,Preisliste!$A$15:$C$22,3,0)</f>
        <v>3.2</v>
      </c>
      <c r="E16" s="79">
        <f t="shared" si="0"/>
        <v>128</v>
      </c>
      <c r="F16" s="75"/>
      <c r="G16" s="85"/>
      <c r="H16" s="29" t="s">
        <v>30</v>
      </c>
      <c r="I16" s="30">
        <f t="shared" ca="1" si="1"/>
        <v>515</v>
      </c>
    </row>
    <row r="17" spans="1:10" x14ac:dyDescent="0.3">
      <c r="A17" s="96"/>
      <c r="B17" s="35" t="s">
        <v>31</v>
      </c>
      <c r="C17" s="36"/>
      <c r="D17" s="78">
        <f>VLOOKUP(B17,Preisliste!$A$15:$C$22,3,0)</f>
        <v>3.2</v>
      </c>
      <c r="E17" s="79">
        <f t="shared" si="0"/>
        <v>0</v>
      </c>
      <c r="F17" s="75"/>
      <c r="G17" s="85"/>
      <c r="H17" s="29" t="s">
        <v>31</v>
      </c>
      <c r="I17" s="30">
        <f t="shared" ca="1" si="1"/>
        <v>475</v>
      </c>
    </row>
    <row r="18" spans="1:10" x14ac:dyDescent="0.3">
      <c r="A18" s="96"/>
      <c r="B18" s="35" t="s">
        <v>32</v>
      </c>
      <c r="C18" s="36">
        <v>50</v>
      </c>
      <c r="D18" s="78">
        <f>VLOOKUP(B18,Preisliste!$A$15:$C$22,3,0)</f>
        <v>3.2</v>
      </c>
      <c r="E18" s="79">
        <f t="shared" si="0"/>
        <v>160</v>
      </c>
      <c r="F18" s="75"/>
      <c r="G18" s="85"/>
      <c r="H18" s="29" t="s">
        <v>32</v>
      </c>
      <c r="I18" s="30">
        <f t="shared" ca="1" si="1"/>
        <v>575</v>
      </c>
    </row>
    <row r="19" spans="1:10" ht="15" thickBot="1" x14ac:dyDescent="0.35">
      <c r="A19" s="97"/>
      <c r="B19" s="35" t="s">
        <v>25</v>
      </c>
      <c r="C19" s="36">
        <v>75</v>
      </c>
      <c r="D19" s="78">
        <f>VLOOKUP(B19,Preisliste!$A$15:$C$22,3,0)</f>
        <v>2.2999999999999998</v>
      </c>
      <c r="E19" s="79">
        <f t="shared" si="0"/>
        <v>172.5</v>
      </c>
      <c r="F19" s="75"/>
      <c r="G19" s="86"/>
      <c r="H19" s="29" t="s">
        <v>25</v>
      </c>
      <c r="I19" s="30">
        <f t="shared" ca="1" si="1"/>
        <v>750</v>
      </c>
    </row>
    <row r="20" spans="1:10" x14ac:dyDescent="0.3">
      <c r="A20" s="91" t="s">
        <v>41</v>
      </c>
      <c r="B20" s="33" t="s">
        <v>26</v>
      </c>
      <c r="C20" s="34">
        <v>75</v>
      </c>
      <c r="D20" s="78">
        <f>VLOOKUP(B20,Preisliste!$A$15:$C$22,3,0)</f>
        <v>2.6</v>
      </c>
      <c r="E20" s="79">
        <f t="shared" si="0"/>
        <v>195</v>
      </c>
      <c r="F20" s="75"/>
      <c r="G20" s="53"/>
      <c r="H20" s="53"/>
      <c r="I20" s="53"/>
    </row>
    <row r="21" spans="1:10" x14ac:dyDescent="0.3">
      <c r="A21" s="92"/>
      <c r="B21" s="33" t="s">
        <v>27</v>
      </c>
      <c r="C21" s="34">
        <v>125</v>
      </c>
      <c r="D21" s="78">
        <f>VLOOKUP(B21,Preisliste!$A$15:$C$22,3,0)</f>
        <v>2.6</v>
      </c>
      <c r="E21" s="79">
        <f t="shared" si="0"/>
        <v>325</v>
      </c>
      <c r="F21" s="75"/>
    </row>
    <row r="22" spans="1:10" ht="14.4" customHeight="1" x14ac:dyDescent="0.3">
      <c r="A22" s="92"/>
      <c r="B22" s="33" t="s">
        <v>28</v>
      </c>
      <c r="C22" s="34">
        <v>75</v>
      </c>
      <c r="D22" s="78">
        <f>VLOOKUP(B22,Preisliste!$A$15:$C$22,3,0)</f>
        <v>2.7</v>
      </c>
      <c r="E22" s="79">
        <f t="shared" si="0"/>
        <v>202.5</v>
      </c>
      <c r="F22" s="75"/>
      <c r="G22" s="53"/>
      <c r="J22" s="53"/>
    </row>
    <row r="23" spans="1:10" x14ac:dyDescent="0.3">
      <c r="A23" s="92"/>
      <c r="B23" s="33" t="s">
        <v>29</v>
      </c>
      <c r="C23" s="34">
        <v>75</v>
      </c>
      <c r="D23" s="78">
        <f>VLOOKUP(B23,Preisliste!$A$15:$C$22,3,0)</f>
        <v>3.2</v>
      </c>
      <c r="E23" s="79">
        <f t="shared" si="0"/>
        <v>240</v>
      </c>
      <c r="F23" s="75"/>
      <c r="G23" s="53"/>
      <c r="J23" s="53"/>
    </row>
    <row r="24" spans="1:10" x14ac:dyDescent="0.3">
      <c r="A24" s="92"/>
      <c r="B24" s="33" t="s">
        <v>30</v>
      </c>
      <c r="C24" s="34">
        <v>75</v>
      </c>
      <c r="D24" s="78">
        <f>VLOOKUP(B24,Preisliste!$A$15:$C$22,3,0)</f>
        <v>3.2</v>
      </c>
      <c r="E24" s="79">
        <f t="shared" si="0"/>
        <v>240</v>
      </c>
      <c r="F24" s="75"/>
      <c r="G24" s="53"/>
      <c r="J24" s="53"/>
    </row>
    <row r="25" spans="1:10" x14ac:dyDescent="0.3">
      <c r="A25" s="92"/>
      <c r="B25" s="33" t="s">
        <v>31</v>
      </c>
      <c r="C25" s="34">
        <v>75</v>
      </c>
      <c r="D25" s="78">
        <f>VLOOKUP(B25,Preisliste!$A$15:$C$22,3,0)</f>
        <v>3.2</v>
      </c>
      <c r="E25" s="79">
        <f t="shared" si="0"/>
        <v>240</v>
      </c>
      <c r="F25" s="75"/>
      <c r="G25" s="53"/>
      <c r="J25" s="53"/>
    </row>
    <row r="26" spans="1:10" x14ac:dyDescent="0.3">
      <c r="A26" s="92"/>
      <c r="B26" s="33" t="s">
        <v>32</v>
      </c>
      <c r="C26" s="34">
        <v>75</v>
      </c>
      <c r="D26" s="78">
        <f>VLOOKUP(B26,Preisliste!$A$15:$C$22,3,0)</f>
        <v>3.2</v>
      </c>
      <c r="E26" s="79">
        <f t="shared" si="0"/>
        <v>240</v>
      </c>
      <c r="F26" s="75"/>
      <c r="G26" s="53"/>
      <c r="J26" s="53"/>
    </row>
    <row r="27" spans="1:10" ht="15" thickBot="1" x14ac:dyDescent="0.35">
      <c r="A27" s="93"/>
      <c r="B27" s="33" t="s">
        <v>25</v>
      </c>
      <c r="C27" s="34">
        <v>100</v>
      </c>
      <c r="D27" s="78">
        <f>VLOOKUP(B27,Preisliste!$A$15:$C$22,3,0)</f>
        <v>2.2999999999999998</v>
      </c>
      <c r="E27" s="79">
        <f t="shared" si="0"/>
        <v>229.99999999999997</v>
      </c>
      <c r="F27" s="75"/>
      <c r="G27" s="53"/>
      <c r="J27" s="53"/>
    </row>
    <row r="28" spans="1:10" x14ac:dyDescent="0.3">
      <c r="A28" s="95" t="s">
        <v>36</v>
      </c>
      <c r="B28" s="35" t="s">
        <v>26</v>
      </c>
      <c r="C28" s="36">
        <v>250</v>
      </c>
      <c r="D28" s="78">
        <f>VLOOKUP(B28,Preisliste!$A$15:$C$22,3,0)</f>
        <v>2.6</v>
      </c>
      <c r="E28" s="79">
        <f t="shared" si="0"/>
        <v>650</v>
      </c>
      <c r="F28" s="75"/>
      <c r="G28" s="53"/>
      <c r="J28" s="53"/>
    </row>
    <row r="29" spans="1:10" x14ac:dyDescent="0.3">
      <c r="A29" s="96"/>
      <c r="B29" s="35" t="s">
        <v>27</v>
      </c>
      <c r="C29" s="36">
        <v>300</v>
      </c>
      <c r="D29" s="78">
        <f>VLOOKUP(B29,Preisliste!$A$15:$C$22,3,0)</f>
        <v>2.6</v>
      </c>
      <c r="E29" s="79">
        <f t="shared" si="0"/>
        <v>780</v>
      </c>
      <c r="F29" s="75"/>
      <c r="G29" s="53"/>
      <c r="J29" s="53"/>
    </row>
    <row r="30" spans="1:10" x14ac:dyDescent="0.3">
      <c r="A30" s="96"/>
      <c r="B30" s="35" t="s">
        <v>28</v>
      </c>
      <c r="C30" s="36"/>
      <c r="D30" s="78">
        <f>VLOOKUP(B30,Preisliste!$A$15:$C$22,3,0)</f>
        <v>2.7</v>
      </c>
      <c r="E30" s="79">
        <f t="shared" si="0"/>
        <v>0</v>
      </c>
      <c r="F30" s="75"/>
      <c r="G30" s="53"/>
      <c r="H30" s="28"/>
      <c r="I30" s="28"/>
      <c r="J30" s="53"/>
    </row>
    <row r="31" spans="1:10" x14ac:dyDescent="0.3">
      <c r="A31" s="96"/>
      <c r="B31" s="35" t="s">
        <v>29</v>
      </c>
      <c r="C31" s="36">
        <v>200</v>
      </c>
      <c r="D31" s="78">
        <f>VLOOKUP(B31,Preisliste!$A$15:$C$22,3,0)</f>
        <v>3.2</v>
      </c>
      <c r="E31" s="79">
        <f t="shared" si="0"/>
        <v>640</v>
      </c>
      <c r="F31" s="75"/>
      <c r="G31" s="53"/>
      <c r="H31" s="28"/>
      <c r="I31" s="28"/>
      <c r="J31" s="53"/>
    </row>
    <row r="32" spans="1:10" x14ac:dyDescent="0.3">
      <c r="A32" s="96"/>
      <c r="B32" s="35" t="s">
        <v>30</v>
      </c>
      <c r="C32" s="36">
        <v>200</v>
      </c>
      <c r="D32" s="78">
        <f>VLOOKUP(B32,Preisliste!$A$15:$C$22,3,0)</f>
        <v>3.2</v>
      </c>
      <c r="E32" s="79">
        <f t="shared" si="0"/>
        <v>640</v>
      </c>
      <c r="F32" s="75"/>
      <c r="G32" s="53"/>
      <c r="H32" s="28"/>
      <c r="I32" s="28"/>
    </row>
    <row r="33" spans="1:6" x14ac:dyDescent="0.3">
      <c r="A33" s="96"/>
      <c r="B33" s="35" t="s">
        <v>31</v>
      </c>
      <c r="C33" s="36">
        <v>200</v>
      </c>
      <c r="D33" s="78">
        <f>VLOOKUP(B33,Preisliste!$A$15:$C$22,3,0)</f>
        <v>3.2</v>
      </c>
      <c r="E33" s="79">
        <f t="shared" si="0"/>
        <v>640</v>
      </c>
      <c r="F33" s="75"/>
    </row>
    <row r="34" spans="1:6" x14ac:dyDescent="0.3">
      <c r="A34" s="96"/>
      <c r="B34" s="35" t="s">
        <v>32</v>
      </c>
      <c r="C34" s="36">
        <v>200</v>
      </c>
      <c r="D34" s="78">
        <f>VLOOKUP(B34,Preisliste!$A$15:$C$22,3,0)</f>
        <v>3.2</v>
      </c>
      <c r="E34" s="79">
        <f t="shared" si="0"/>
        <v>640</v>
      </c>
      <c r="F34" s="75"/>
    </row>
    <row r="35" spans="1:6" ht="15" thickBot="1" x14ac:dyDescent="0.35">
      <c r="A35" s="97"/>
      <c r="B35" s="35" t="s">
        <v>25</v>
      </c>
      <c r="C35" s="36">
        <v>275</v>
      </c>
      <c r="D35" s="78">
        <f>VLOOKUP(B35,Preisliste!$A$15:$C$22,3,0)</f>
        <v>2.2999999999999998</v>
      </c>
      <c r="E35" s="79">
        <f t="shared" si="0"/>
        <v>632.5</v>
      </c>
      <c r="F35" s="75"/>
    </row>
    <row r="36" spans="1:6" x14ac:dyDescent="0.3">
      <c r="A36" s="91" t="s">
        <v>37</v>
      </c>
      <c r="B36" s="33" t="s">
        <v>26</v>
      </c>
      <c r="C36" s="34">
        <v>75</v>
      </c>
      <c r="D36" s="78">
        <f>VLOOKUP(B36,Preisliste!$A$15:$C$22,3,0)</f>
        <v>2.6</v>
      </c>
      <c r="E36" s="79">
        <f t="shared" si="0"/>
        <v>195</v>
      </c>
      <c r="F36" s="75"/>
    </row>
    <row r="37" spans="1:6" x14ac:dyDescent="0.3">
      <c r="A37" s="92"/>
      <c r="B37" s="33" t="s">
        <v>27</v>
      </c>
      <c r="C37" s="34">
        <v>200</v>
      </c>
      <c r="D37" s="78">
        <f>VLOOKUP(B37,Preisliste!$A$15:$C$22,3,0)</f>
        <v>2.6</v>
      </c>
      <c r="E37" s="79">
        <f t="shared" si="0"/>
        <v>520</v>
      </c>
      <c r="F37" s="75"/>
    </row>
    <row r="38" spans="1:6" x14ac:dyDescent="0.3">
      <c r="A38" s="92"/>
      <c r="B38" s="33" t="s">
        <v>28</v>
      </c>
      <c r="C38" s="34">
        <v>100</v>
      </c>
      <c r="D38" s="78">
        <f>VLOOKUP(B38,Preisliste!$A$15:$C$22,3,0)</f>
        <v>2.7</v>
      </c>
      <c r="E38" s="79">
        <f t="shared" si="0"/>
        <v>270</v>
      </c>
      <c r="F38" s="75"/>
    </row>
    <row r="39" spans="1:6" x14ac:dyDescent="0.3">
      <c r="A39" s="92"/>
      <c r="B39" s="33" t="s">
        <v>29</v>
      </c>
      <c r="C39" s="34">
        <v>75</v>
      </c>
      <c r="D39" s="78">
        <f>VLOOKUP(B39,Preisliste!$A$15:$C$22,3,0)</f>
        <v>3.2</v>
      </c>
      <c r="E39" s="79">
        <f t="shared" si="0"/>
        <v>240</v>
      </c>
      <c r="F39" s="75"/>
    </row>
    <row r="40" spans="1:6" x14ac:dyDescent="0.3">
      <c r="A40" s="92"/>
      <c r="B40" s="33" t="s">
        <v>30</v>
      </c>
      <c r="C40" s="34">
        <v>75</v>
      </c>
      <c r="D40" s="78">
        <f>VLOOKUP(B40,Preisliste!$A$15:$C$22,3,0)</f>
        <v>3.2</v>
      </c>
      <c r="E40" s="79">
        <f t="shared" si="0"/>
        <v>240</v>
      </c>
      <c r="F40" s="75"/>
    </row>
    <row r="41" spans="1:6" x14ac:dyDescent="0.3">
      <c r="A41" s="92"/>
      <c r="B41" s="33" t="s">
        <v>31</v>
      </c>
      <c r="C41" s="34">
        <v>75</v>
      </c>
      <c r="D41" s="78">
        <f>VLOOKUP(B41,Preisliste!$A$15:$C$22,3,0)</f>
        <v>3.2</v>
      </c>
      <c r="E41" s="79">
        <f t="shared" si="0"/>
        <v>240</v>
      </c>
      <c r="F41" s="75"/>
    </row>
    <row r="42" spans="1:6" x14ac:dyDescent="0.3">
      <c r="A42" s="92"/>
      <c r="B42" s="33" t="s">
        <v>32</v>
      </c>
      <c r="C42" s="34">
        <v>100</v>
      </c>
      <c r="D42" s="78">
        <f>VLOOKUP(B42,Preisliste!$A$15:$C$22,3,0)</f>
        <v>3.2</v>
      </c>
      <c r="E42" s="79">
        <f t="shared" si="0"/>
        <v>320</v>
      </c>
      <c r="F42" s="75"/>
    </row>
    <row r="43" spans="1:6" ht="15" thickBot="1" x14ac:dyDescent="0.35">
      <c r="A43" s="93"/>
      <c r="B43" s="37" t="s">
        <v>25</v>
      </c>
      <c r="C43" s="38">
        <v>75</v>
      </c>
      <c r="D43" s="78">
        <f>VLOOKUP(B43,Preisliste!$A$15:$C$22,3,0)</f>
        <v>2.2999999999999998</v>
      </c>
      <c r="E43" s="79">
        <f t="shared" si="0"/>
        <v>172.5</v>
      </c>
      <c r="F43" s="75"/>
    </row>
  </sheetData>
  <mergeCells count="8">
    <mergeCell ref="G12:G19"/>
    <mergeCell ref="G7:H7"/>
    <mergeCell ref="G9:H9"/>
    <mergeCell ref="A36:A43"/>
    <mergeCell ref="A4:A11"/>
    <mergeCell ref="A12:A19"/>
    <mergeCell ref="A20:A27"/>
    <mergeCell ref="A28:A35"/>
  </mergeCells>
  <conditionalFormatting sqref="C4:D43">
    <cfRule type="cellIs" dxfId="0" priority="1" operator="greaterThan">
      <formula>200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90" zoomScaleNormal="90" workbookViewId="0"/>
  </sheetViews>
  <sheetFormatPr baseColWidth="10" defaultColWidth="11.44140625" defaultRowHeight="14.4" x14ac:dyDescent="0.3"/>
  <cols>
    <col min="1" max="1" width="11.44140625" customWidth="1"/>
    <col min="2" max="2" width="19.109375" customWidth="1"/>
    <col min="3" max="6" width="15.6640625" customWidth="1"/>
    <col min="7" max="7" width="22" style="3" bestFit="1" customWidth="1"/>
    <col min="11" max="11" width="15.6640625" customWidth="1"/>
  </cols>
  <sheetData>
    <row r="1" spans="1:11" ht="27.6" x14ac:dyDescent="0.65">
      <c r="A1" s="11" t="s">
        <v>91</v>
      </c>
    </row>
    <row r="2" spans="1:11" ht="15" thickBot="1" x14ac:dyDescent="0.35"/>
    <row r="3" spans="1:11" ht="15.75" customHeight="1" thickBot="1" x14ac:dyDescent="0.35">
      <c r="A3" s="4"/>
      <c r="B3" s="5"/>
      <c r="C3" s="100" t="s">
        <v>53</v>
      </c>
      <c r="D3" s="100"/>
      <c r="E3" s="100"/>
      <c r="F3" s="101" t="s">
        <v>90</v>
      </c>
      <c r="G3" s="103" t="s">
        <v>54</v>
      </c>
    </row>
    <row r="4" spans="1:11" x14ac:dyDescent="0.3">
      <c r="A4" s="7" t="s">
        <v>33</v>
      </c>
      <c r="B4" s="6" t="s">
        <v>57</v>
      </c>
      <c r="C4" s="49" t="s">
        <v>48</v>
      </c>
      <c r="D4" s="49" t="s">
        <v>56</v>
      </c>
      <c r="E4" s="48" t="s">
        <v>46</v>
      </c>
      <c r="F4" s="102"/>
      <c r="G4" s="104"/>
    </row>
    <row r="5" spans="1:11" ht="15" customHeight="1" x14ac:dyDescent="0.3">
      <c r="A5" s="98" t="s">
        <v>34</v>
      </c>
      <c r="B5" s="39" t="s">
        <v>26</v>
      </c>
      <c r="C5" s="40">
        <v>3080</v>
      </c>
      <c r="D5" s="40">
        <v>2960</v>
      </c>
      <c r="E5" s="43">
        <f t="shared" ref="E5:E44" si="0">C5-D5</f>
        <v>120</v>
      </c>
      <c r="F5" s="44">
        <f t="shared" ref="F5:F44" si="1">E5/C5</f>
        <v>3.896103896103896E-2</v>
      </c>
      <c r="G5" s="45" t="str">
        <f>IF(E5&gt;100,"Bestellung überprüfen!","")</f>
        <v>Bestellung überprüfen!</v>
      </c>
      <c r="K5" s="43">
        <v>160</v>
      </c>
    </row>
    <row r="6" spans="1:11" ht="15" customHeight="1" x14ac:dyDescent="0.3">
      <c r="A6" s="98"/>
      <c r="B6" s="39" t="s">
        <v>27</v>
      </c>
      <c r="C6" s="40">
        <v>10440</v>
      </c>
      <c r="D6" s="40">
        <v>10380</v>
      </c>
      <c r="E6" s="43">
        <f t="shared" si="0"/>
        <v>60</v>
      </c>
      <c r="F6" s="44">
        <f t="shared" si="1"/>
        <v>5.7471264367816091E-3</v>
      </c>
      <c r="G6" s="45" t="str">
        <f t="shared" ref="G6:G44" si="2">IF(E6&gt;100,"Bestellung überprüfen!","")</f>
        <v/>
      </c>
      <c r="K6" s="43">
        <v>80</v>
      </c>
    </row>
    <row r="7" spans="1:11" ht="15" customHeight="1" x14ac:dyDescent="0.3">
      <c r="A7" s="98"/>
      <c r="B7" s="39" t="s">
        <v>28</v>
      </c>
      <c r="C7" s="40">
        <v>5020</v>
      </c>
      <c r="D7" s="40">
        <v>4900</v>
      </c>
      <c r="E7" s="43">
        <f t="shared" si="0"/>
        <v>120</v>
      </c>
      <c r="F7" s="44">
        <f t="shared" si="1"/>
        <v>2.3904382470119521E-2</v>
      </c>
      <c r="G7" s="45" t="str">
        <f t="shared" si="2"/>
        <v>Bestellung überprüfen!</v>
      </c>
      <c r="K7" s="43">
        <v>170</v>
      </c>
    </row>
    <row r="8" spans="1:11" ht="15" customHeight="1" x14ac:dyDescent="0.3">
      <c r="A8" s="98"/>
      <c r="B8" s="39" t="s">
        <v>29</v>
      </c>
      <c r="C8" s="40">
        <v>4030</v>
      </c>
      <c r="D8" s="40">
        <v>3930</v>
      </c>
      <c r="E8" s="43">
        <f t="shared" si="0"/>
        <v>100</v>
      </c>
      <c r="F8" s="44">
        <f t="shared" si="1"/>
        <v>2.4813895781637719E-2</v>
      </c>
      <c r="G8" s="45" t="str">
        <f t="shared" si="2"/>
        <v/>
      </c>
      <c r="K8" s="43">
        <v>180</v>
      </c>
    </row>
    <row r="9" spans="1:11" ht="15" customHeight="1" x14ac:dyDescent="0.3">
      <c r="A9" s="98"/>
      <c r="B9" s="39" t="s">
        <v>30</v>
      </c>
      <c r="C9" s="40">
        <v>3850</v>
      </c>
      <c r="D9" s="40">
        <v>3820</v>
      </c>
      <c r="E9" s="43">
        <f t="shared" si="0"/>
        <v>30</v>
      </c>
      <c r="F9" s="44">
        <f t="shared" si="1"/>
        <v>7.7922077922077922E-3</v>
      </c>
      <c r="G9" s="45" t="str">
        <f t="shared" si="2"/>
        <v/>
      </c>
      <c r="K9" s="43">
        <v>40</v>
      </c>
    </row>
    <row r="10" spans="1:11" ht="15" customHeight="1" x14ac:dyDescent="0.3">
      <c r="A10" s="98"/>
      <c r="B10" s="39" t="s">
        <v>31</v>
      </c>
      <c r="C10" s="40">
        <v>3900</v>
      </c>
      <c r="D10" s="40">
        <v>3860</v>
      </c>
      <c r="E10" s="43">
        <f t="shared" si="0"/>
        <v>40</v>
      </c>
      <c r="F10" s="44">
        <f t="shared" si="1"/>
        <v>1.0256410256410256E-2</v>
      </c>
      <c r="G10" s="45" t="str">
        <f t="shared" si="2"/>
        <v/>
      </c>
      <c r="K10" s="43">
        <v>60</v>
      </c>
    </row>
    <row r="11" spans="1:11" ht="15" customHeight="1" x14ac:dyDescent="0.3">
      <c r="A11" s="98"/>
      <c r="B11" s="39" t="s">
        <v>32</v>
      </c>
      <c r="C11" s="40">
        <v>4340</v>
      </c>
      <c r="D11" s="40">
        <v>4280</v>
      </c>
      <c r="E11" s="43">
        <f t="shared" si="0"/>
        <v>60</v>
      </c>
      <c r="F11" s="44">
        <f t="shared" si="1"/>
        <v>1.3824884792626729E-2</v>
      </c>
      <c r="G11" s="45" t="str">
        <f t="shared" si="2"/>
        <v/>
      </c>
      <c r="K11" s="43">
        <v>60</v>
      </c>
    </row>
    <row r="12" spans="1:11" ht="15" customHeight="1" x14ac:dyDescent="0.3">
      <c r="A12" s="98"/>
      <c r="B12" s="39" t="s">
        <v>25</v>
      </c>
      <c r="C12" s="40">
        <v>6480</v>
      </c>
      <c r="D12" s="40">
        <v>6470</v>
      </c>
      <c r="E12" s="43">
        <f t="shared" si="0"/>
        <v>10</v>
      </c>
      <c r="F12" s="44">
        <f t="shared" si="1"/>
        <v>1.5432098765432098E-3</v>
      </c>
      <c r="G12" s="45" t="str">
        <f t="shared" si="2"/>
        <v/>
      </c>
      <c r="K12" s="43">
        <v>40</v>
      </c>
    </row>
    <row r="13" spans="1:11" x14ac:dyDescent="0.3">
      <c r="A13" s="105" t="s">
        <v>35</v>
      </c>
      <c r="B13" s="41" t="s">
        <v>26</v>
      </c>
      <c r="C13" s="42">
        <v>1630</v>
      </c>
      <c r="D13" s="42">
        <v>1460</v>
      </c>
      <c r="E13" s="43">
        <f t="shared" si="0"/>
        <v>170</v>
      </c>
      <c r="F13" s="44">
        <f t="shared" si="1"/>
        <v>0.10429447852760736</v>
      </c>
      <c r="G13" s="45" t="str">
        <f t="shared" si="2"/>
        <v>Bestellung überprüfen!</v>
      </c>
      <c r="K13" s="43">
        <v>190</v>
      </c>
    </row>
    <row r="14" spans="1:11" x14ac:dyDescent="0.3">
      <c r="A14" s="105"/>
      <c r="B14" s="41" t="s">
        <v>27</v>
      </c>
      <c r="C14" s="42">
        <v>4500</v>
      </c>
      <c r="D14" s="42">
        <v>4330</v>
      </c>
      <c r="E14" s="43">
        <f t="shared" si="0"/>
        <v>170</v>
      </c>
      <c r="F14" s="44">
        <f t="shared" si="1"/>
        <v>3.7777777777777778E-2</v>
      </c>
      <c r="G14" s="45" t="str">
        <f t="shared" si="2"/>
        <v>Bestellung überprüfen!</v>
      </c>
      <c r="K14" s="43">
        <v>180</v>
      </c>
    </row>
    <row r="15" spans="1:11" x14ac:dyDescent="0.3">
      <c r="A15" s="105"/>
      <c r="B15" s="41" t="s">
        <v>28</v>
      </c>
      <c r="C15" s="42">
        <v>1510</v>
      </c>
      <c r="D15" s="42">
        <v>1300</v>
      </c>
      <c r="E15" s="43">
        <f t="shared" si="0"/>
        <v>210</v>
      </c>
      <c r="F15" s="44">
        <f t="shared" si="1"/>
        <v>0.13907284768211919</v>
      </c>
      <c r="G15" s="45" t="str">
        <f t="shared" si="2"/>
        <v>Bestellung überprüfen!</v>
      </c>
      <c r="K15" s="43">
        <v>260</v>
      </c>
    </row>
    <row r="16" spans="1:11" x14ac:dyDescent="0.3">
      <c r="A16" s="105"/>
      <c r="B16" s="41" t="s">
        <v>29</v>
      </c>
      <c r="C16" s="42">
        <v>1280</v>
      </c>
      <c r="D16" s="42">
        <v>1160</v>
      </c>
      <c r="E16" s="43">
        <f t="shared" si="0"/>
        <v>120</v>
      </c>
      <c r="F16" s="44">
        <f t="shared" si="1"/>
        <v>9.375E-2</v>
      </c>
      <c r="G16" s="45" t="str">
        <f t="shared" si="2"/>
        <v>Bestellung überprüfen!</v>
      </c>
      <c r="K16" s="43">
        <v>160</v>
      </c>
    </row>
    <row r="17" spans="1:11" x14ac:dyDescent="0.3">
      <c r="A17" s="105"/>
      <c r="B17" s="41" t="s">
        <v>30</v>
      </c>
      <c r="C17" s="42">
        <v>1010</v>
      </c>
      <c r="D17" s="42">
        <v>960</v>
      </c>
      <c r="E17" s="43">
        <f t="shared" si="0"/>
        <v>50</v>
      </c>
      <c r="F17" s="44">
        <f t="shared" si="1"/>
        <v>4.9504950495049507E-2</v>
      </c>
      <c r="G17" s="45" t="str">
        <f t="shared" si="2"/>
        <v/>
      </c>
      <c r="K17" s="43">
        <v>60</v>
      </c>
    </row>
    <row r="18" spans="1:11" x14ac:dyDescent="0.3">
      <c r="A18" s="105"/>
      <c r="B18" s="41" t="s">
        <v>31</v>
      </c>
      <c r="C18" s="42">
        <v>710</v>
      </c>
      <c r="D18" s="42">
        <v>680</v>
      </c>
      <c r="E18" s="43">
        <f t="shared" si="0"/>
        <v>30</v>
      </c>
      <c r="F18" s="44">
        <f t="shared" si="1"/>
        <v>4.2253521126760563E-2</v>
      </c>
      <c r="G18" s="45" t="str">
        <f t="shared" si="2"/>
        <v/>
      </c>
      <c r="K18" s="43">
        <v>40</v>
      </c>
    </row>
    <row r="19" spans="1:11" x14ac:dyDescent="0.3">
      <c r="A19" s="105"/>
      <c r="B19" s="41" t="s">
        <v>32</v>
      </c>
      <c r="C19" s="42">
        <v>1490</v>
      </c>
      <c r="D19" s="42">
        <v>1350</v>
      </c>
      <c r="E19" s="43">
        <f t="shared" si="0"/>
        <v>140</v>
      </c>
      <c r="F19" s="44">
        <f t="shared" si="1"/>
        <v>9.3959731543624164E-2</v>
      </c>
      <c r="G19" s="45" t="str">
        <f t="shared" si="2"/>
        <v>Bestellung überprüfen!</v>
      </c>
      <c r="K19" s="43">
        <v>170</v>
      </c>
    </row>
    <row r="20" spans="1:11" x14ac:dyDescent="0.3">
      <c r="A20" s="105"/>
      <c r="B20" s="41" t="s">
        <v>25</v>
      </c>
      <c r="C20" s="42">
        <v>2020</v>
      </c>
      <c r="D20" s="42">
        <v>2000</v>
      </c>
      <c r="E20" s="43">
        <f t="shared" si="0"/>
        <v>20</v>
      </c>
      <c r="F20" s="44">
        <f t="shared" si="1"/>
        <v>9.9009900990099011E-3</v>
      </c>
      <c r="G20" s="45" t="str">
        <f t="shared" si="2"/>
        <v/>
      </c>
      <c r="K20" s="43">
        <v>50</v>
      </c>
    </row>
    <row r="21" spans="1:11" x14ac:dyDescent="0.3">
      <c r="A21" s="98" t="s">
        <v>41</v>
      </c>
      <c r="B21" s="39" t="s">
        <v>26</v>
      </c>
      <c r="C21" s="40">
        <v>1960</v>
      </c>
      <c r="D21" s="40">
        <v>1870</v>
      </c>
      <c r="E21" s="43">
        <f t="shared" si="0"/>
        <v>90</v>
      </c>
      <c r="F21" s="44">
        <f t="shared" si="1"/>
        <v>4.5918367346938778E-2</v>
      </c>
      <c r="G21" s="45" t="str">
        <f t="shared" si="2"/>
        <v/>
      </c>
      <c r="K21" s="43">
        <v>130</v>
      </c>
    </row>
    <row r="22" spans="1:11" x14ac:dyDescent="0.3">
      <c r="A22" s="98"/>
      <c r="B22" s="39" t="s">
        <v>27</v>
      </c>
      <c r="C22" s="40">
        <v>3760</v>
      </c>
      <c r="D22" s="40">
        <v>3750</v>
      </c>
      <c r="E22" s="43">
        <f t="shared" si="0"/>
        <v>10</v>
      </c>
      <c r="F22" s="44">
        <f t="shared" si="1"/>
        <v>2.6595744680851063E-3</v>
      </c>
      <c r="G22" s="45" t="str">
        <f t="shared" si="2"/>
        <v/>
      </c>
      <c r="K22" s="43">
        <v>20</v>
      </c>
    </row>
    <row r="23" spans="1:11" x14ac:dyDescent="0.3">
      <c r="A23" s="98"/>
      <c r="B23" s="39" t="s">
        <v>28</v>
      </c>
      <c r="C23" s="40">
        <v>2550</v>
      </c>
      <c r="D23" s="40">
        <v>2550</v>
      </c>
      <c r="E23" s="43">
        <f t="shared" si="0"/>
        <v>0</v>
      </c>
      <c r="F23" s="44">
        <f t="shared" si="1"/>
        <v>0</v>
      </c>
      <c r="G23" s="45" t="str">
        <f t="shared" si="2"/>
        <v/>
      </c>
      <c r="K23" s="43">
        <v>0</v>
      </c>
    </row>
    <row r="24" spans="1:11" x14ac:dyDescent="0.3">
      <c r="A24" s="98"/>
      <c r="B24" s="39" t="s">
        <v>29</v>
      </c>
      <c r="C24" s="40">
        <v>2110</v>
      </c>
      <c r="D24" s="40">
        <v>2070</v>
      </c>
      <c r="E24" s="43">
        <f t="shared" si="0"/>
        <v>40</v>
      </c>
      <c r="F24" s="44">
        <f t="shared" si="1"/>
        <v>1.8957345971563982E-2</v>
      </c>
      <c r="G24" s="45" t="str">
        <f t="shared" si="2"/>
        <v/>
      </c>
      <c r="K24" s="43">
        <v>30</v>
      </c>
    </row>
    <row r="25" spans="1:11" x14ac:dyDescent="0.3">
      <c r="A25" s="98"/>
      <c r="B25" s="39" t="s">
        <v>30</v>
      </c>
      <c r="C25" s="40">
        <v>2340</v>
      </c>
      <c r="D25" s="40">
        <v>2300</v>
      </c>
      <c r="E25" s="43">
        <f t="shared" si="0"/>
        <v>40</v>
      </c>
      <c r="F25" s="44">
        <f t="shared" si="1"/>
        <v>1.7094017094017096E-2</v>
      </c>
      <c r="G25" s="45" t="str">
        <f t="shared" si="2"/>
        <v/>
      </c>
      <c r="K25" s="43">
        <v>20</v>
      </c>
    </row>
    <row r="26" spans="1:11" x14ac:dyDescent="0.3">
      <c r="A26" s="98"/>
      <c r="B26" s="39" t="s">
        <v>31</v>
      </c>
      <c r="C26" s="40">
        <v>2310</v>
      </c>
      <c r="D26" s="40">
        <v>2120</v>
      </c>
      <c r="E26" s="43">
        <f t="shared" si="0"/>
        <v>190</v>
      </c>
      <c r="F26" s="44">
        <f t="shared" si="1"/>
        <v>8.2251082251082255E-2</v>
      </c>
      <c r="G26" s="45" t="str">
        <f t="shared" si="2"/>
        <v>Bestellung überprüfen!</v>
      </c>
      <c r="K26" s="43">
        <v>150</v>
      </c>
    </row>
    <row r="27" spans="1:11" x14ac:dyDescent="0.3">
      <c r="A27" s="98"/>
      <c r="B27" s="39" t="s">
        <v>32</v>
      </c>
      <c r="C27" s="40">
        <v>2500</v>
      </c>
      <c r="D27" s="40">
        <v>2220</v>
      </c>
      <c r="E27" s="43">
        <f t="shared" si="0"/>
        <v>280</v>
      </c>
      <c r="F27" s="44">
        <f t="shared" si="1"/>
        <v>0.112</v>
      </c>
      <c r="G27" s="45" t="str">
        <f t="shared" si="2"/>
        <v>Bestellung überprüfen!</v>
      </c>
      <c r="K27" s="43">
        <v>220</v>
      </c>
    </row>
    <row r="28" spans="1:11" x14ac:dyDescent="0.3">
      <c r="A28" s="98"/>
      <c r="B28" s="39" t="s">
        <v>25</v>
      </c>
      <c r="C28" s="40">
        <v>3220</v>
      </c>
      <c r="D28" s="40">
        <v>3160</v>
      </c>
      <c r="E28" s="43">
        <f t="shared" si="0"/>
        <v>60</v>
      </c>
      <c r="F28" s="44">
        <f t="shared" si="1"/>
        <v>1.8633540372670808E-2</v>
      </c>
      <c r="G28" s="45" t="str">
        <f t="shared" si="2"/>
        <v/>
      </c>
      <c r="K28" s="43">
        <v>120</v>
      </c>
    </row>
    <row r="29" spans="1:11" x14ac:dyDescent="0.3">
      <c r="A29" s="105" t="s">
        <v>36</v>
      </c>
      <c r="B29" s="41" t="s">
        <v>26</v>
      </c>
      <c r="C29" s="42">
        <v>7200</v>
      </c>
      <c r="D29" s="42">
        <v>7180</v>
      </c>
      <c r="E29" s="43">
        <f t="shared" si="0"/>
        <v>20</v>
      </c>
      <c r="F29" s="44">
        <f t="shared" si="1"/>
        <v>2.7777777777777779E-3</v>
      </c>
      <c r="G29" s="45" t="str">
        <f t="shared" si="2"/>
        <v/>
      </c>
      <c r="K29" s="43">
        <v>190</v>
      </c>
    </row>
    <row r="30" spans="1:11" x14ac:dyDescent="0.3">
      <c r="A30" s="105"/>
      <c r="B30" s="41" t="s">
        <v>27</v>
      </c>
      <c r="C30" s="42">
        <v>8750</v>
      </c>
      <c r="D30" s="42">
        <v>8620</v>
      </c>
      <c r="E30" s="43">
        <f t="shared" si="0"/>
        <v>130</v>
      </c>
      <c r="F30" s="44">
        <f t="shared" si="1"/>
        <v>1.4857142857142857E-2</v>
      </c>
      <c r="G30" s="45" t="str">
        <f t="shared" si="2"/>
        <v>Bestellung überprüfen!</v>
      </c>
      <c r="K30" s="43">
        <v>180</v>
      </c>
    </row>
    <row r="31" spans="1:11" x14ac:dyDescent="0.3">
      <c r="A31" s="105"/>
      <c r="B31" s="41" t="s">
        <v>28</v>
      </c>
      <c r="C31" s="42">
        <v>6280</v>
      </c>
      <c r="D31" s="42">
        <v>6250</v>
      </c>
      <c r="E31" s="43">
        <f t="shared" si="0"/>
        <v>30</v>
      </c>
      <c r="F31" s="44">
        <f t="shared" si="1"/>
        <v>4.7770700636942673E-3</v>
      </c>
      <c r="G31" s="45" t="str">
        <f t="shared" si="2"/>
        <v/>
      </c>
      <c r="K31" s="43">
        <v>260</v>
      </c>
    </row>
    <row r="32" spans="1:11" x14ac:dyDescent="0.3">
      <c r="A32" s="105"/>
      <c r="B32" s="41" t="s">
        <v>29</v>
      </c>
      <c r="C32" s="42">
        <v>5850</v>
      </c>
      <c r="D32" s="42">
        <v>5830</v>
      </c>
      <c r="E32" s="43">
        <f t="shared" si="0"/>
        <v>20</v>
      </c>
      <c r="F32" s="44">
        <f t="shared" si="1"/>
        <v>3.4188034188034188E-3</v>
      </c>
      <c r="G32" s="45" t="str">
        <f t="shared" si="2"/>
        <v/>
      </c>
      <c r="K32" s="43">
        <v>160</v>
      </c>
    </row>
    <row r="33" spans="1:11" x14ac:dyDescent="0.3">
      <c r="A33" s="105"/>
      <c r="B33" s="41" t="s">
        <v>30</v>
      </c>
      <c r="C33" s="42">
        <v>5990</v>
      </c>
      <c r="D33" s="42">
        <v>5860</v>
      </c>
      <c r="E33" s="43">
        <f t="shared" si="0"/>
        <v>130</v>
      </c>
      <c r="F33" s="44">
        <f t="shared" si="1"/>
        <v>2.1702838063439065E-2</v>
      </c>
      <c r="G33" s="45" t="str">
        <f t="shared" si="2"/>
        <v>Bestellung überprüfen!</v>
      </c>
      <c r="K33" s="43">
        <v>60</v>
      </c>
    </row>
    <row r="34" spans="1:11" x14ac:dyDescent="0.3">
      <c r="A34" s="105"/>
      <c r="B34" s="41" t="s">
        <v>31</v>
      </c>
      <c r="C34" s="42">
        <v>5930</v>
      </c>
      <c r="D34" s="42">
        <v>5860</v>
      </c>
      <c r="E34" s="43">
        <f t="shared" si="0"/>
        <v>70</v>
      </c>
      <c r="F34" s="44">
        <f t="shared" si="1"/>
        <v>1.1804384485666104E-2</v>
      </c>
      <c r="G34" s="45" t="str">
        <f t="shared" si="2"/>
        <v/>
      </c>
      <c r="K34" s="43">
        <v>40</v>
      </c>
    </row>
    <row r="35" spans="1:11" x14ac:dyDescent="0.3">
      <c r="A35" s="105"/>
      <c r="B35" s="41" t="s">
        <v>32</v>
      </c>
      <c r="C35" s="42">
        <v>6010</v>
      </c>
      <c r="D35" s="42">
        <v>5970</v>
      </c>
      <c r="E35" s="43">
        <f t="shared" si="0"/>
        <v>40</v>
      </c>
      <c r="F35" s="44">
        <f t="shared" si="1"/>
        <v>6.6555740432612314E-3</v>
      </c>
      <c r="G35" s="45" t="str">
        <f t="shared" si="2"/>
        <v/>
      </c>
      <c r="K35" s="43">
        <v>170</v>
      </c>
    </row>
    <row r="36" spans="1:11" x14ac:dyDescent="0.3">
      <c r="A36" s="105"/>
      <c r="B36" s="41" t="s">
        <v>25</v>
      </c>
      <c r="C36" s="42">
        <v>8010</v>
      </c>
      <c r="D36" s="42">
        <v>7940</v>
      </c>
      <c r="E36" s="43">
        <f t="shared" si="0"/>
        <v>70</v>
      </c>
      <c r="F36" s="44">
        <f t="shared" si="1"/>
        <v>8.7390761548064924E-3</v>
      </c>
      <c r="G36" s="45" t="str">
        <f t="shared" si="2"/>
        <v/>
      </c>
      <c r="K36" s="43">
        <v>50</v>
      </c>
    </row>
    <row r="37" spans="1:11" x14ac:dyDescent="0.3">
      <c r="A37" s="98" t="s">
        <v>37</v>
      </c>
      <c r="B37" s="39" t="s">
        <v>26</v>
      </c>
      <c r="C37" s="40">
        <v>2220</v>
      </c>
      <c r="D37" s="40">
        <v>2160</v>
      </c>
      <c r="E37" s="43">
        <f t="shared" si="0"/>
        <v>60</v>
      </c>
      <c r="F37" s="44">
        <f t="shared" si="1"/>
        <v>2.7027027027027029E-2</v>
      </c>
      <c r="G37" s="45" t="str">
        <f t="shared" si="2"/>
        <v/>
      </c>
      <c r="K37" s="43">
        <v>130</v>
      </c>
    </row>
    <row r="38" spans="1:11" x14ac:dyDescent="0.3">
      <c r="A38" s="98"/>
      <c r="B38" s="39" t="s">
        <v>27</v>
      </c>
      <c r="C38" s="40">
        <v>5890</v>
      </c>
      <c r="D38" s="40">
        <v>5790</v>
      </c>
      <c r="E38" s="43">
        <f t="shared" si="0"/>
        <v>100</v>
      </c>
      <c r="F38" s="44">
        <f t="shared" si="1"/>
        <v>1.6977928692699491E-2</v>
      </c>
      <c r="G38" s="45" t="str">
        <f t="shared" si="2"/>
        <v/>
      </c>
      <c r="K38" s="43">
        <v>20</v>
      </c>
    </row>
    <row r="39" spans="1:11" x14ac:dyDescent="0.3">
      <c r="A39" s="98"/>
      <c r="B39" s="39" t="s">
        <v>28</v>
      </c>
      <c r="C39" s="40">
        <v>2970</v>
      </c>
      <c r="D39" s="40">
        <v>2930</v>
      </c>
      <c r="E39" s="43">
        <f t="shared" si="0"/>
        <v>40</v>
      </c>
      <c r="F39" s="44">
        <f t="shared" si="1"/>
        <v>1.3468013468013467E-2</v>
      </c>
      <c r="G39" s="45" t="str">
        <f t="shared" si="2"/>
        <v/>
      </c>
      <c r="K39" s="43">
        <v>10</v>
      </c>
    </row>
    <row r="40" spans="1:11" x14ac:dyDescent="0.3">
      <c r="A40" s="98"/>
      <c r="B40" s="39" t="s">
        <v>29</v>
      </c>
      <c r="C40" s="40">
        <v>2240</v>
      </c>
      <c r="D40" s="40">
        <v>2180</v>
      </c>
      <c r="E40" s="43">
        <f t="shared" si="0"/>
        <v>60</v>
      </c>
      <c r="F40" s="44">
        <f t="shared" si="1"/>
        <v>2.6785714285714284E-2</v>
      </c>
      <c r="G40" s="45" t="str">
        <f t="shared" si="2"/>
        <v/>
      </c>
      <c r="K40" s="43">
        <v>30</v>
      </c>
    </row>
    <row r="41" spans="1:11" x14ac:dyDescent="0.3">
      <c r="A41" s="98"/>
      <c r="B41" s="39" t="s">
        <v>30</v>
      </c>
      <c r="C41" s="40">
        <v>2480</v>
      </c>
      <c r="D41" s="40">
        <v>2210</v>
      </c>
      <c r="E41" s="43">
        <f t="shared" si="0"/>
        <v>270</v>
      </c>
      <c r="F41" s="44">
        <f t="shared" si="1"/>
        <v>0.10887096774193548</v>
      </c>
      <c r="G41" s="45" t="str">
        <f t="shared" si="2"/>
        <v>Bestellung überprüfen!</v>
      </c>
      <c r="K41" s="43">
        <v>20</v>
      </c>
    </row>
    <row r="42" spans="1:11" x14ac:dyDescent="0.3">
      <c r="A42" s="98"/>
      <c r="B42" s="39" t="s">
        <v>31</v>
      </c>
      <c r="C42" s="40">
        <v>2190</v>
      </c>
      <c r="D42" s="40">
        <v>2110</v>
      </c>
      <c r="E42" s="43">
        <f t="shared" si="0"/>
        <v>80</v>
      </c>
      <c r="F42" s="44">
        <f t="shared" si="1"/>
        <v>3.6529680365296802E-2</v>
      </c>
      <c r="G42" s="45" t="str">
        <f t="shared" si="2"/>
        <v/>
      </c>
      <c r="K42" s="43">
        <v>150</v>
      </c>
    </row>
    <row r="43" spans="1:11" x14ac:dyDescent="0.3">
      <c r="A43" s="98"/>
      <c r="B43" s="39" t="s">
        <v>32</v>
      </c>
      <c r="C43" s="40">
        <v>3160</v>
      </c>
      <c r="D43" s="40">
        <v>3070</v>
      </c>
      <c r="E43" s="43">
        <f t="shared" si="0"/>
        <v>90</v>
      </c>
      <c r="F43" s="44">
        <f t="shared" si="1"/>
        <v>2.8481012658227847E-2</v>
      </c>
      <c r="G43" s="45" t="str">
        <f t="shared" si="2"/>
        <v/>
      </c>
      <c r="K43" s="43">
        <v>220</v>
      </c>
    </row>
    <row r="44" spans="1:11" ht="15" thickBot="1" x14ac:dyDescent="0.35">
      <c r="A44" s="99"/>
      <c r="B44" s="46" t="s">
        <v>25</v>
      </c>
      <c r="C44" s="47">
        <v>2100</v>
      </c>
      <c r="D44" s="47">
        <v>2050</v>
      </c>
      <c r="E44" s="51">
        <f t="shared" si="0"/>
        <v>50</v>
      </c>
      <c r="F44" s="50">
        <f t="shared" si="1"/>
        <v>2.3809523809523808E-2</v>
      </c>
      <c r="G44" s="52" t="str">
        <f t="shared" si="2"/>
        <v/>
      </c>
      <c r="K44" s="51">
        <v>120</v>
      </c>
    </row>
  </sheetData>
  <mergeCells count="8">
    <mergeCell ref="A37:A44"/>
    <mergeCell ref="C3:E3"/>
    <mergeCell ref="F3:F4"/>
    <mergeCell ref="G3:G4"/>
    <mergeCell ref="A5:A12"/>
    <mergeCell ref="A13:A20"/>
    <mergeCell ref="A21:A28"/>
    <mergeCell ref="A29:A36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0"/>
  <sheetViews>
    <sheetView zoomScale="80" zoomScaleNormal="80" workbookViewId="0"/>
  </sheetViews>
  <sheetFormatPr baseColWidth="10" defaultColWidth="11.44140625" defaultRowHeight="14.4" x14ac:dyDescent="0.3"/>
  <cols>
    <col min="1" max="1" width="91.6640625" style="65" bestFit="1" customWidth="1"/>
    <col min="2" max="2" width="5.33203125" style="66" customWidth="1"/>
    <col min="3" max="3" width="11.44140625" style="70"/>
    <col min="4" max="16384" width="11.44140625" style="65"/>
  </cols>
  <sheetData>
    <row r="1" spans="1:3" ht="18" x14ac:dyDescent="0.3">
      <c r="A1" s="2" t="s">
        <v>0</v>
      </c>
    </row>
    <row r="2" spans="1:3" x14ac:dyDescent="0.3">
      <c r="A2" s="1" t="s">
        <v>1</v>
      </c>
      <c r="B2" s="66" t="s">
        <v>98</v>
      </c>
      <c r="C2" s="71">
        <v>3.6</v>
      </c>
    </row>
    <row r="3" spans="1:3" x14ac:dyDescent="0.3">
      <c r="A3" s="1" t="s">
        <v>22</v>
      </c>
      <c r="B3" s="66" t="s">
        <v>98</v>
      </c>
      <c r="C3" s="71">
        <v>4.2</v>
      </c>
    </row>
    <row r="4" spans="1:3" x14ac:dyDescent="0.3">
      <c r="A4" s="1" t="s">
        <v>19</v>
      </c>
      <c r="B4" s="66" t="s">
        <v>98</v>
      </c>
      <c r="C4" s="71">
        <v>2.9</v>
      </c>
    </row>
    <row r="5" spans="1:3" x14ac:dyDescent="0.3">
      <c r="A5" s="1" t="s">
        <v>20</v>
      </c>
      <c r="B5" s="66" t="s">
        <v>98</v>
      </c>
      <c r="C5" s="71">
        <v>3.9</v>
      </c>
    </row>
    <row r="6" spans="1:3" x14ac:dyDescent="0.3">
      <c r="A6" s="1" t="s">
        <v>24</v>
      </c>
      <c r="B6" s="66" t="s">
        <v>98</v>
      </c>
      <c r="C6" s="71">
        <v>3.7</v>
      </c>
    </row>
    <row r="7" spans="1:3" x14ac:dyDescent="0.3">
      <c r="A7" s="1" t="s">
        <v>21</v>
      </c>
      <c r="B7" s="66" t="s">
        <v>98</v>
      </c>
      <c r="C7" s="71">
        <v>2.6</v>
      </c>
    </row>
    <row r="8" spans="1:3" x14ac:dyDescent="0.3">
      <c r="A8" s="1" t="s">
        <v>2</v>
      </c>
      <c r="B8" s="66" t="s">
        <v>98</v>
      </c>
      <c r="C8" s="71">
        <v>3.8</v>
      </c>
    </row>
    <row r="9" spans="1:3" x14ac:dyDescent="0.3">
      <c r="A9" s="1" t="s">
        <v>3</v>
      </c>
      <c r="B9" s="66" t="s">
        <v>98</v>
      </c>
      <c r="C9" s="71">
        <v>3.9</v>
      </c>
    </row>
    <row r="10" spans="1:3" x14ac:dyDescent="0.3">
      <c r="A10" s="1" t="s">
        <v>4</v>
      </c>
      <c r="B10" s="66" t="s">
        <v>98</v>
      </c>
      <c r="C10" s="71">
        <v>3.8</v>
      </c>
    </row>
    <row r="11" spans="1:3" x14ac:dyDescent="0.3">
      <c r="A11" s="1" t="s">
        <v>5</v>
      </c>
      <c r="B11" s="66" t="s">
        <v>98</v>
      </c>
      <c r="C11" s="71">
        <v>3.1</v>
      </c>
    </row>
    <row r="12" spans="1:3" x14ac:dyDescent="0.3">
      <c r="A12" s="1" t="s">
        <v>23</v>
      </c>
      <c r="B12" s="66" t="s">
        <v>98</v>
      </c>
      <c r="C12" s="71">
        <v>3.5</v>
      </c>
    </row>
    <row r="13" spans="1:3" ht="15" thickBot="1" x14ac:dyDescent="0.35"/>
    <row r="14" spans="1:3" ht="18" x14ac:dyDescent="0.3">
      <c r="A14" s="8" t="s">
        <v>6</v>
      </c>
      <c r="B14" s="67"/>
      <c r="C14" s="72"/>
    </row>
    <row r="15" spans="1:3" x14ac:dyDescent="0.3">
      <c r="A15" s="9" t="s">
        <v>26</v>
      </c>
      <c r="B15" s="66" t="s">
        <v>98</v>
      </c>
      <c r="C15" s="73">
        <v>2.6</v>
      </c>
    </row>
    <row r="16" spans="1:3" x14ac:dyDescent="0.3">
      <c r="A16" s="9" t="s">
        <v>27</v>
      </c>
      <c r="B16" s="66" t="s">
        <v>98</v>
      </c>
      <c r="C16" s="73">
        <v>2.6</v>
      </c>
    </row>
    <row r="17" spans="1:3" x14ac:dyDescent="0.3">
      <c r="A17" s="9" t="s">
        <v>28</v>
      </c>
      <c r="B17" s="66" t="s">
        <v>98</v>
      </c>
      <c r="C17" s="73">
        <v>2.7</v>
      </c>
    </row>
    <row r="18" spans="1:3" x14ac:dyDescent="0.3">
      <c r="A18" s="9" t="s">
        <v>29</v>
      </c>
      <c r="B18" s="66" t="s">
        <v>98</v>
      </c>
      <c r="C18" s="73">
        <v>3.2</v>
      </c>
    </row>
    <row r="19" spans="1:3" x14ac:dyDescent="0.3">
      <c r="A19" s="9" t="s">
        <v>30</v>
      </c>
      <c r="B19" s="66" t="s">
        <v>98</v>
      </c>
      <c r="C19" s="73">
        <v>3.2</v>
      </c>
    </row>
    <row r="20" spans="1:3" x14ac:dyDescent="0.3">
      <c r="A20" s="9" t="s">
        <v>31</v>
      </c>
      <c r="B20" s="66" t="s">
        <v>98</v>
      </c>
      <c r="C20" s="73">
        <v>3.2</v>
      </c>
    </row>
    <row r="21" spans="1:3" x14ac:dyDescent="0.3">
      <c r="A21" s="9" t="s">
        <v>32</v>
      </c>
      <c r="B21" s="66" t="s">
        <v>98</v>
      </c>
      <c r="C21" s="73">
        <v>3.2</v>
      </c>
    </row>
    <row r="22" spans="1:3" ht="15" thickBot="1" x14ac:dyDescent="0.35">
      <c r="A22" s="10" t="s">
        <v>25</v>
      </c>
      <c r="B22" s="68" t="s">
        <v>98</v>
      </c>
      <c r="C22" s="74">
        <v>2.2999999999999998</v>
      </c>
    </row>
    <row r="24" spans="1:3" ht="18" x14ac:dyDescent="0.3">
      <c r="A24" s="2" t="s">
        <v>7</v>
      </c>
    </row>
    <row r="25" spans="1:3" x14ac:dyDescent="0.3">
      <c r="A25" s="1" t="s">
        <v>42</v>
      </c>
      <c r="B25" s="69" t="s">
        <v>39</v>
      </c>
      <c r="C25" s="71">
        <v>11.8</v>
      </c>
    </row>
    <row r="26" spans="1:3" x14ac:dyDescent="0.3">
      <c r="A26" s="1" t="s">
        <v>43</v>
      </c>
      <c r="B26" s="69" t="s">
        <v>39</v>
      </c>
      <c r="C26" s="71">
        <v>11.8</v>
      </c>
    </row>
    <row r="27" spans="1:3" x14ac:dyDescent="0.3">
      <c r="A27" s="1" t="s">
        <v>44</v>
      </c>
      <c r="B27" s="69" t="s">
        <v>39</v>
      </c>
      <c r="C27" s="71">
        <v>11.8</v>
      </c>
    </row>
    <row r="28" spans="1:3" x14ac:dyDescent="0.3">
      <c r="A28" s="1" t="s">
        <v>45</v>
      </c>
      <c r="B28" s="69" t="s">
        <v>39</v>
      </c>
      <c r="C28" s="71">
        <v>8.9</v>
      </c>
    </row>
    <row r="29" spans="1:3" x14ac:dyDescent="0.3">
      <c r="A29" s="1" t="s">
        <v>8</v>
      </c>
      <c r="B29" s="69" t="s">
        <v>39</v>
      </c>
      <c r="C29" s="71">
        <v>12.1</v>
      </c>
    </row>
    <row r="31" spans="1:3" ht="18" x14ac:dyDescent="0.3">
      <c r="A31" s="2" t="s">
        <v>9</v>
      </c>
    </row>
    <row r="32" spans="1:3" x14ac:dyDescent="0.3">
      <c r="A32" s="1" t="s">
        <v>10</v>
      </c>
      <c r="B32" s="66" t="s">
        <v>98</v>
      </c>
      <c r="C32" s="71">
        <v>26</v>
      </c>
    </row>
    <row r="33" spans="1:3" x14ac:dyDescent="0.3">
      <c r="A33" s="1" t="s">
        <v>11</v>
      </c>
      <c r="B33" s="66" t="s">
        <v>98</v>
      </c>
      <c r="C33" s="71">
        <v>26</v>
      </c>
    </row>
    <row r="34" spans="1:3" x14ac:dyDescent="0.3">
      <c r="A34" s="1" t="s">
        <v>12</v>
      </c>
      <c r="B34" s="66" t="s">
        <v>98</v>
      </c>
      <c r="C34" s="71">
        <v>26</v>
      </c>
    </row>
    <row r="36" spans="1:3" ht="18" x14ac:dyDescent="0.3">
      <c r="A36" s="2" t="s">
        <v>13</v>
      </c>
    </row>
    <row r="37" spans="1:3" x14ac:dyDescent="0.3">
      <c r="A37" s="1" t="s">
        <v>14</v>
      </c>
      <c r="B37" s="66" t="s">
        <v>98</v>
      </c>
      <c r="C37" s="71">
        <v>4.4000000000000004</v>
      </c>
    </row>
    <row r="38" spans="1:3" x14ac:dyDescent="0.3">
      <c r="A38" s="1" t="s">
        <v>15</v>
      </c>
      <c r="B38" s="66" t="s">
        <v>98</v>
      </c>
      <c r="C38" s="71">
        <v>4.2</v>
      </c>
    </row>
    <row r="39" spans="1:3" x14ac:dyDescent="0.3">
      <c r="A39" s="1" t="s">
        <v>16</v>
      </c>
      <c r="B39" s="66" t="s">
        <v>98</v>
      </c>
      <c r="C39" s="71">
        <v>4.2</v>
      </c>
    </row>
    <row r="40" spans="1:3" x14ac:dyDescent="0.3">
      <c r="A40" s="1" t="s">
        <v>17</v>
      </c>
      <c r="B40" s="66" t="s">
        <v>98</v>
      </c>
      <c r="C40" s="71">
        <v>4.2</v>
      </c>
    </row>
    <row r="41" spans="1:3" x14ac:dyDescent="0.3">
      <c r="A41" s="1" t="s">
        <v>18</v>
      </c>
      <c r="B41" s="66" t="s">
        <v>98</v>
      </c>
      <c r="C41" s="71">
        <v>4.2</v>
      </c>
    </row>
    <row r="43" spans="1:3" ht="23.4" x14ac:dyDescent="0.3">
      <c r="A43" s="12" t="s">
        <v>58</v>
      </c>
    </row>
    <row r="44" spans="1:3" x14ac:dyDescent="0.3">
      <c r="A44" s="1" t="s">
        <v>59</v>
      </c>
      <c r="B44" s="66" t="s">
        <v>98</v>
      </c>
      <c r="C44" s="71">
        <v>3.9</v>
      </c>
    </row>
    <row r="45" spans="1:3" x14ac:dyDescent="0.3">
      <c r="A45" s="1" t="s">
        <v>60</v>
      </c>
      <c r="B45" s="66" t="s">
        <v>98</v>
      </c>
      <c r="C45" s="71">
        <v>4.5</v>
      </c>
    </row>
    <row r="46" spans="1:3" x14ac:dyDescent="0.3">
      <c r="A46" s="1" t="s">
        <v>61</v>
      </c>
      <c r="B46" s="66" t="s">
        <v>98</v>
      </c>
      <c r="C46" s="71">
        <v>3.4</v>
      </c>
    </row>
    <row r="47" spans="1:3" x14ac:dyDescent="0.3">
      <c r="A47" s="1" t="s">
        <v>62</v>
      </c>
      <c r="B47" s="66" t="s">
        <v>98</v>
      </c>
      <c r="C47" s="71">
        <v>3.2</v>
      </c>
    </row>
    <row r="48" spans="1:3" x14ac:dyDescent="0.3">
      <c r="A48" s="1" t="s">
        <v>63</v>
      </c>
      <c r="B48" s="66" t="s">
        <v>98</v>
      </c>
      <c r="C48" s="71">
        <v>2.8</v>
      </c>
    </row>
    <row r="50" spans="1:3" ht="23.4" x14ac:dyDescent="0.3">
      <c r="A50" s="12" t="s">
        <v>89</v>
      </c>
    </row>
    <row r="51" spans="1:3" x14ac:dyDescent="0.3">
      <c r="A51" s="1" t="s">
        <v>64</v>
      </c>
      <c r="B51" s="66" t="s">
        <v>98</v>
      </c>
      <c r="C51" s="71">
        <v>5.8</v>
      </c>
    </row>
    <row r="52" spans="1:3" x14ac:dyDescent="0.3">
      <c r="A52" s="1" t="s">
        <v>65</v>
      </c>
      <c r="B52" s="66" t="s">
        <v>98</v>
      </c>
      <c r="C52" s="71">
        <v>4.4000000000000004</v>
      </c>
    </row>
    <row r="53" spans="1:3" x14ac:dyDescent="0.3">
      <c r="A53" s="1" t="s">
        <v>66</v>
      </c>
      <c r="B53" s="66" t="s">
        <v>98</v>
      </c>
      <c r="C53" s="71">
        <v>4.5</v>
      </c>
    </row>
    <row r="54" spans="1:3" x14ac:dyDescent="0.3">
      <c r="A54" s="1" t="s">
        <v>67</v>
      </c>
      <c r="B54" s="66" t="s">
        <v>98</v>
      </c>
      <c r="C54" s="71">
        <v>4.4000000000000004</v>
      </c>
    </row>
    <row r="55" spans="1:3" x14ac:dyDescent="0.3">
      <c r="A55" s="1" t="s">
        <v>68</v>
      </c>
      <c r="B55" s="66" t="s">
        <v>98</v>
      </c>
      <c r="C55" s="71">
        <v>4.4000000000000004</v>
      </c>
    </row>
    <row r="56" spans="1:3" x14ac:dyDescent="0.3">
      <c r="A56" s="1" t="s">
        <v>69</v>
      </c>
      <c r="B56" s="66" t="s">
        <v>98</v>
      </c>
      <c r="C56" s="71">
        <v>4.4000000000000004</v>
      </c>
    </row>
    <row r="58" spans="1:3" ht="23.4" x14ac:dyDescent="0.3">
      <c r="A58" s="12" t="s">
        <v>70</v>
      </c>
    </row>
    <row r="59" spans="1:3" x14ac:dyDescent="0.3">
      <c r="A59" s="1" t="s">
        <v>71</v>
      </c>
      <c r="B59" s="66" t="s">
        <v>98</v>
      </c>
      <c r="C59" s="71">
        <v>5.8</v>
      </c>
    </row>
    <row r="60" spans="1:3" x14ac:dyDescent="0.3">
      <c r="A60" s="1" t="s">
        <v>72</v>
      </c>
      <c r="B60" s="66" t="s">
        <v>98</v>
      </c>
      <c r="C60" s="71">
        <v>6.2</v>
      </c>
    </row>
    <row r="61" spans="1:3" x14ac:dyDescent="0.3">
      <c r="A61" s="1" t="s">
        <v>73</v>
      </c>
      <c r="B61" s="66" t="s">
        <v>98</v>
      </c>
      <c r="C61" s="71">
        <v>5.8</v>
      </c>
    </row>
    <row r="62" spans="1:3" x14ac:dyDescent="0.3">
      <c r="A62" s="1" t="s">
        <v>74</v>
      </c>
      <c r="B62" s="66" t="s">
        <v>98</v>
      </c>
      <c r="C62" s="71">
        <v>6.8</v>
      </c>
    </row>
    <row r="64" spans="1:3" ht="23.4" x14ac:dyDescent="0.3">
      <c r="A64" s="12" t="s">
        <v>75</v>
      </c>
    </row>
    <row r="65" spans="1:3" x14ac:dyDescent="0.3">
      <c r="A65" s="1" t="s">
        <v>76</v>
      </c>
      <c r="B65" s="66" t="s">
        <v>98</v>
      </c>
      <c r="C65" s="71">
        <v>8.1999999999999993</v>
      </c>
    </row>
    <row r="66" spans="1:3" x14ac:dyDescent="0.3">
      <c r="A66" s="1" t="s">
        <v>77</v>
      </c>
      <c r="B66" s="66" t="s">
        <v>98</v>
      </c>
      <c r="C66" s="71">
        <v>8.1999999999999993</v>
      </c>
    </row>
    <row r="68" spans="1:3" ht="23.4" x14ac:dyDescent="0.3">
      <c r="A68" s="12" t="s">
        <v>78</v>
      </c>
    </row>
    <row r="69" spans="1:3" x14ac:dyDescent="0.3">
      <c r="A69" s="1" t="s">
        <v>79</v>
      </c>
      <c r="B69" s="66" t="s">
        <v>98</v>
      </c>
      <c r="C69" s="71">
        <v>4.8</v>
      </c>
    </row>
    <row r="70" spans="1:3" x14ac:dyDescent="0.3">
      <c r="A70" s="1" t="s">
        <v>80</v>
      </c>
      <c r="B70" s="66" t="s">
        <v>98</v>
      </c>
      <c r="C70" s="71">
        <v>5.2</v>
      </c>
    </row>
    <row r="72" spans="1:3" ht="23.4" x14ac:dyDescent="0.3">
      <c r="A72" s="12" t="s">
        <v>81</v>
      </c>
    </row>
    <row r="73" spans="1:3" x14ac:dyDescent="0.3">
      <c r="A73" s="1" t="s">
        <v>82</v>
      </c>
      <c r="B73" s="66" t="s">
        <v>98</v>
      </c>
      <c r="C73" s="71">
        <v>5.5</v>
      </c>
    </row>
    <row r="74" spans="1:3" x14ac:dyDescent="0.3">
      <c r="A74" s="1" t="s">
        <v>83</v>
      </c>
      <c r="B74" s="66" t="s">
        <v>98</v>
      </c>
      <c r="C74" s="71">
        <v>5.8</v>
      </c>
    </row>
    <row r="75" spans="1:3" x14ac:dyDescent="0.3">
      <c r="A75" s="1" t="s">
        <v>84</v>
      </c>
      <c r="B75" s="66" t="s">
        <v>98</v>
      </c>
      <c r="C75" s="71">
        <v>5.8</v>
      </c>
    </row>
    <row r="76" spans="1:3" x14ac:dyDescent="0.3">
      <c r="A76" s="1" t="s">
        <v>85</v>
      </c>
      <c r="B76" s="66" t="s">
        <v>98</v>
      </c>
      <c r="C76" s="71">
        <v>3.4</v>
      </c>
    </row>
    <row r="77" spans="1:3" x14ac:dyDescent="0.3">
      <c r="A77" s="1" t="s">
        <v>86</v>
      </c>
      <c r="B77" s="66" t="s">
        <v>98</v>
      </c>
      <c r="C77" s="71">
        <v>3.8</v>
      </c>
    </row>
    <row r="78" spans="1:3" x14ac:dyDescent="0.3">
      <c r="A78" s="1" t="s">
        <v>87</v>
      </c>
      <c r="B78" s="66" t="s">
        <v>98</v>
      </c>
      <c r="C78" s="71">
        <v>5.2</v>
      </c>
    </row>
    <row r="79" spans="1:3" x14ac:dyDescent="0.3">
      <c r="A79" s="1" t="s">
        <v>99</v>
      </c>
      <c r="B79" s="66" t="s">
        <v>98</v>
      </c>
      <c r="C79" s="71">
        <v>4.5</v>
      </c>
    </row>
    <row r="80" spans="1:3" x14ac:dyDescent="0.3">
      <c r="A80" s="1" t="s">
        <v>88</v>
      </c>
      <c r="B80" s="66">
        <v>1</v>
      </c>
      <c r="C80" s="71">
        <v>12.8</v>
      </c>
    </row>
  </sheetData>
  <pageMargins left="0.70866141732283472" right="0.70866141732283472" top="1.9685039370078741" bottom="0.78740157480314965" header="0.31496062992125984" footer="0.31496062992125984"/>
  <pageSetup paperSize="9" scale="80" fitToHeight="0" orientation="portrait" horizontalDpi="4294967293" r:id="rId1"/>
  <headerFooter>
    <oddHeader>&amp;L&amp;"-,Fett"&amp;48Preisliste 2016&amp;R&amp;G</oddHeader>
  </headerFooter>
  <rowBreaks count="1" manualBreakCount="1">
    <brk id="42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topLeftCell="A25" zoomScaleNormal="100" workbookViewId="0">
      <selection activeCell="E33" sqref="E33"/>
    </sheetView>
  </sheetViews>
  <sheetFormatPr baseColWidth="10" defaultColWidth="11.44140625" defaultRowHeight="14.4" x14ac:dyDescent="0.3"/>
  <cols>
    <col min="1" max="1" width="22.6640625" style="53" bestFit="1" customWidth="1"/>
    <col min="2" max="2" width="13.44140625" style="53" bestFit="1" customWidth="1"/>
    <col min="3" max="4" width="13" style="53" customWidth="1"/>
    <col min="5" max="5" width="13.5546875" style="53" bestFit="1" customWidth="1"/>
    <col min="6" max="6" width="8.33203125" style="53" customWidth="1"/>
    <col min="7" max="7" width="11.44140625" style="53"/>
    <col min="8" max="14" width="11.6640625" style="53" customWidth="1"/>
    <col min="15" max="15" width="11.44140625" style="82"/>
    <col min="16" max="16384" width="11.44140625" style="53"/>
  </cols>
  <sheetData>
    <row r="1" spans="1:7" ht="27.6" x14ac:dyDescent="0.65">
      <c r="A1" s="11" t="s">
        <v>55</v>
      </c>
    </row>
    <row r="3" spans="1:7" x14ac:dyDescent="0.3">
      <c r="A3" s="21"/>
      <c r="B3" s="22" t="s">
        <v>49</v>
      </c>
      <c r="C3" s="23" t="s">
        <v>50</v>
      </c>
      <c r="D3" s="22" t="s">
        <v>51</v>
      </c>
      <c r="E3" s="23" t="s">
        <v>47</v>
      </c>
    </row>
    <row r="4" spans="1:7" ht="15" customHeight="1" x14ac:dyDescent="0.3"/>
    <row r="5" spans="1:7" ht="15" customHeight="1" x14ac:dyDescent="0.3">
      <c r="A5" s="24" t="s">
        <v>34</v>
      </c>
      <c r="B5" s="25">
        <f t="shared" ref="B5:E5" si="0">SUM(B6:B9)</f>
        <v>557865</v>
      </c>
      <c r="C5" s="26">
        <f t="shared" si="0"/>
        <v>643384</v>
      </c>
      <c r="D5" s="25">
        <f t="shared" si="0"/>
        <v>618237</v>
      </c>
      <c r="E5" s="26">
        <f t="shared" si="0"/>
        <v>1819705</v>
      </c>
      <c r="G5" s="83"/>
    </row>
    <row r="6" spans="1:7" ht="15" customHeight="1" x14ac:dyDescent="0.3">
      <c r="A6" s="13" t="s">
        <v>0</v>
      </c>
      <c r="B6" s="15">
        <v>328649</v>
      </c>
      <c r="C6" s="18">
        <v>360853</v>
      </c>
      <c r="D6" s="15">
        <v>356075</v>
      </c>
      <c r="E6" s="18">
        <v>1045589</v>
      </c>
    </row>
    <row r="7" spans="1:7" ht="15" customHeight="1" x14ac:dyDescent="0.3">
      <c r="A7" s="13" t="s">
        <v>6</v>
      </c>
      <c r="B7" s="15">
        <v>116818</v>
      </c>
      <c r="C7" s="18">
        <v>142048</v>
      </c>
      <c r="D7" s="15">
        <v>122507</v>
      </c>
      <c r="E7" s="18">
        <v>381390</v>
      </c>
    </row>
    <row r="8" spans="1:7" ht="15" customHeight="1" x14ac:dyDescent="0.3">
      <c r="A8" s="13" t="s">
        <v>7</v>
      </c>
      <c r="B8" s="15">
        <v>90838</v>
      </c>
      <c r="C8" s="18">
        <v>118965</v>
      </c>
      <c r="D8" s="15">
        <v>117332</v>
      </c>
      <c r="E8" s="18">
        <v>327234</v>
      </c>
    </row>
    <row r="9" spans="1:7" ht="15" customHeight="1" x14ac:dyDescent="0.3">
      <c r="A9" s="13" t="s">
        <v>9</v>
      </c>
      <c r="B9" s="15">
        <v>21560</v>
      </c>
      <c r="C9" s="18">
        <v>21518</v>
      </c>
      <c r="D9" s="15">
        <v>22323</v>
      </c>
      <c r="E9" s="18">
        <v>65492</v>
      </c>
    </row>
    <row r="10" spans="1:7" ht="15" customHeight="1" x14ac:dyDescent="0.3">
      <c r="A10" s="14"/>
      <c r="B10" s="16"/>
      <c r="C10" s="19"/>
      <c r="D10" s="16"/>
      <c r="E10" s="19"/>
    </row>
    <row r="11" spans="1:7" x14ac:dyDescent="0.3">
      <c r="A11" s="24" t="s">
        <v>35</v>
      </c>
      <c r="B11" s="25">
        <f t="shared" ref="B11:E11" si="1">SUM(B12:B15)</f>
        <v>358069</v>
      </c>
      <c r="C11" s="26">
        <f t="shared" si="1"/>
        <v>423059</v>
      </c>
      <c r="D11" s="25">
        <f t="shared" si="1"/>
        <v>406803</v>
      </c>
      <c r="E11" s="26">
        <f t="shared" si="1"/>
        <v>1187931</v>
      </c>
    </row>
    <row r="12" spans="1:7" x14ac:dyDescent="0.3">
      <c r="A12" s="13" t="s">
        <v>0</v>
      </c>
      <c r="B12" s="15">
        <v>200446</v>
      </c>
      <c r="C12" s="18">
        <v>233072</v>
      </c>
      <c r="D12" s="15">
        <v>198200</v>
      </c>
      <c r="E12" s="18">
        <f>SUM(B12:D12)</f>
        <v>631718</v>
      </c>
    </row>
    <row r="13" spans="1:7" x14ac:dyDescent="0.3">
      <c r="A13" s="13" t="s">
        <v>6</v>
      </c>
      <c r="B13" s="15">
        <v>81760</v>
      </c>
      <c r="C13" s="18">
        <v>104900</v>
      </c>
      <c r="D13" s="15">
        <v>106575</v>
      </c>
      <c r="E13" s="18">
        <f>SUM(B13:D13)</f>
        <v>293235</v>
      </c>
    </row>
    <row r="14" spans="1:7" x14ac:dyDescent="0.3">
      <c r="A14" s="13" t="s">
        <v>7</v>
      </c>
      <c r="B14" s="15">
        <v>64468</v>
      </c>
      <c r="C14" s="18">
        <v>74907</v>
      </c>
      <c r="D14" s="15">
        <v>90878</v>
      </c>
      <c r="E14" s="18">
        <f>SUM(B14:D14)</f>
        <v>230253</v>
      </c>
    </row>
    <row r="15" spans="1:7" x14ac:dyDescent="0.3">
      <c r="A15" s="13" t="s">
        <v>9</v>
      </c>
      <c r="B15" s="15">
        <v>11395</v>
      </c>
      <c r="C15" s="18">
        <v>10180</v>
      </c>
      <c r="D15" s="15">
        <v>11150</v>
      </c>
      <c r="E15" s="18">
        <f>SUM(B15:D15)</f>
        <v>32725</v>
      </c>
    </row>
    <row r="16" spans="1:7" x14ac:dyDescent="0.3">
      <c r="A16" s="14"/>
      <c r="B16" s="16"/>
      <c r="C16" s="19"/>
      <c r="D16" s="16"/>
      <c r="E16" s="19"/>
    </row>
    <row r="17" spans="1:15" x14ac:dyDescent="0.3">
      <c r="A17" s="24" t="s">
        <v>41</v>
      </c>
      <c r="B17" s="25">
        <f t="shared" ref="B17:E17" si="2">SUM(B18:B21)</f>
        <v>412113</v>
      </c>
      <c r="C17" s="26">
        <f t="shared" si="2"/>
        <v>567861</v>
      </c>
      <c r="D17" s="25">
        <f t="shared" si="2"/>
        <v>514809</v>
      </c>
      <c r="E17" s="26">
        <f t="shared" si="2"/>
        <v>1494783</v>
      </c>
    </row>
    <row r="18" spans="1:15" ht="15" customHeight="1" x14ac:dyDescent="0.3">
      <c r="A18" s="13" t="s">
        <v>0</v>
      </c>
      <c r="B18" s="15">
        <v>230020</v>
      </c>
      <c r="C18" s="18">
        <v>339152</v>
      </c>
      <c r="D18" s="15">
        <v>302600</v>
      </c>
      <c r="E18" s="18">
        <f>SUM(B18:D18)</f>
        <v>871772</v>
      </c>
    </row>
    <row r="19" spans="1:15" x14ac:dyDescent="0.3">
      <c r="A19" s="13" t="s">
        <v>6</v>
      </c>
      <c r="B19" s="15">
        <v>89936</v>
      </c>
      <c r="C19" s="18">
        <v>110760</v>
      </c>
      <c r="D19" s="15">
        <v>90650</v>
      </c>
      <c r="E19" s="18">
        <f>SUM(B19:D19)</f>
        <v>291346</v>
      </c>
    </row>
    <row r="20" spans="1:15" x14ac:dyDescent="0.3">
      <c r="A20" s="13" t="s">
        <v>7</v>
      </c>
      <c r="B20" s="15">
        <v>71732</v>
      </c>
      <c r="C20" s="18">
        <v>102254</v>
      </c>
      <c r="D20" s="15">
        <v>99705</v>
      </c>
      <c r="E20" s="18">
        <f>SUM(B20:D20)</f>
        <v>273691</v>
      </c>
    </row>
    <row r="21" spans="1:15" x14ac:dyDescent="0.3">
      <c r="A21" s="13" t="s">
        <v>9</v>
      </c>
      <c r="B21" s="15">
        <v>20425</v>
      </c>
      <c r="C21" s="18">
        <v>15695</v>
      </c>
      <c r="D21" s="15">
        <v>21854</v>
      </c>
      <c r="E21" s="18">
        <f>SUM(B21:D21)</f>
        <v>57974</v>
      </c>
    </row>
    <row r="22" spans="1:15" x14ac:dyDescent="0.3">
      <c r="A22" s="14"/>
      <c r="B22" s="16"/>
      <c r="C22" s="19"/>
      <c r="D22" s="16"/>
      <c r="E22" s="19"/>
    </row>
    <row r="23" spans="1:15" x14ac:dyDescent="0.3">
      <c r="A23" s="24" t="s">
        <v>36</v>
      </c>
      <c r="B23" s="25">
        <f t="shared" ref="B23:E23" si="3">SUM(B24:B27)</f>
        <v>524453</v>
      </c>
      <c r="C23" s="26">
        <f t="shared" si="3"/>
        <v>626339</v>
      </c>
      <c r="D23" s="25">
        <f t="shared" si="3"/>
        <v>585342</v>
      </c>
      <c r="E23" s="26">
        <f t="shared" si="3"/>
        <v>1736134</v>
      </c>
    </row>
    <row r="24" spans="1:15" x14ac:dyDescent="0.3">
      <c r="A24" s="13" t="s">
        <v>0</v>
      </c>
      <c r="B24" s="15">
        <v>312170</v>
      </c>
      <c r="C24" s="18">
        <v>353584</v>
      </c>
      <c r="D24" s="15">
        <v>341760</v>
      </c>
      <c r="E24" s="18">
        <f>SUM(B24:D24)</f>
        <v>1007514</v>
      </c>
      <c r="O24" s="53"/>
    </row>
    <row r="25" spans="1:15" x14ac:dyDescent="0.3">
      <c r="A25" s="13" t="s">
        <v>6</v>
      </c>
      <c r="B25" s="15">
        <v>105120</v>
      </c>
      <c r="C25" s="18">
        <v>139160</v>
      </c>
      <c r="D25" s="15">
        <v>115150</v>
      </c>
      <c r="E25" s="18">
        <f>SUM(B25:D25)</f>
        <v>359430</v>
      </c>
      <c r="O25" s="53"/>
    </row>
    <row r="26" spans="1:15" ht="15" customHeight="1" x14ac:dyDescent="0.3">
      <c r="A26" s="13" t="s">
        <v>7</v>
      </c>
      <c r="B26" s="15">
        <v>87168</v>
      </c>
      <c r="C26" s="18">
        <v>112955</v>
      </c>
      <c r="D26" s="15">
        <v>107916</v>
      </c>
      <c r="E26" s="18">
        <f>SUM(B26:D26)</f>
        <v>308039</v>
      </c>
      <c r="O26" s="53"/>
    </row>
    <row r="27" spans="1:15" x14ac:dyDescent="0.3">
      <c r="A27" s="13" t="s">
        <v>9</v>
      </c>
      <c r="B27" s="15">
        <v>19995</v>
      </c>
      <c r="C27" s="18">
        <v>20640</v>
      </c>
      <c r="D27" s="15">
        <v>20516</v>
      </c>
      <c r="E27" s="18">
        <f>SUM(B27:D27)</f>
        <v>61151</v>
      </c>
      <c r="O27" s="53"/>
    </row>
    <row r="28" spans="1:15" x14ac:dyDescent="0.3">
      <c r="A28" s="14"/>
      <c r="B28" s="16"/>
      <c r="C28" s="19"/>
      <c r="D28" s="16"/>
      <c r="E28" s="19"/>
      <c r="O28" s="53"/>
    </row>
    <row r="29" spans="1:15" x14ac:dyDescent="0.3">
      <c r="A29" s="24" t="s">
        <v>37</v>
      </c>
      <c r="B29" s="25">
        <f t="shared" ref="B29:E29" si="4">SUM(B30:B33)</f>
        <v>491728</v>
      </c>
      <c r="C29" s="26">
        <f t="shared" si="4"/>
        <v>597112</v>
      </c>
      <c r="D29" s="25">
        <f t="shared" si="4"/>
        <v>560641</v>
      </c>
      <c r="E29" s="26">
        <f t="shared" si="4"/>
        <v>1649481</v>
      </c>
      <c r="O29" s="53"/>
    </row>
    <row r="30" spans="1:15" x14ac:dyDescent="0.3">
      <c r="A30" s="13" t="s">
        <v>0</v>
      </c>
      <c r="B30" s="15">
        <v>276024</v>
      </c>
      <c r="C30" s="18">
        <v>353584</v>
      </c>
      <c r="D30" s="15">
        <v>313280</v>
      </c>
      <c r="E30" s="18">
        <f>SUM(B30:D30)</f>
        <v>942888</v>
      </c>
      <c r="H30" s="55" t="s">
        <v>101</v>
      </c>
      <c r="O30" s="53"/>
    </row>
    <row r="31" spans="1:15" x14ac:dyDescent="0.3">
      <c r="A31" s="13" t="s">
        <v>6</v>
      </c>
      <c r="B31" s="15">
        <v>113296</v>
      </c>
      <c r="C31" s="18">
        <v>124960</v>
      </c>
      <c r="D31" s="15">
        <v>121275</v>
      </c>
      <c r="E31" s="18">
        <f>SUM(B31:D31)</f>
        <v>359531</v>
      </c>
      <c r="O31" s="53"/>
    </row>
    <row r="32" spans="1:15" x14ac:dyDescent="0.3">
      <c r="A32" s="13" t="s">
        <v>7</v>
      </c>
      <c r="B32" s="15">
        <v>82628</v>
      </c>
      <c r="C32" s="18">
        <v>97498</v>
      </c>
      <c r="D32" s="15">
        <v>105570</v>
      </c>
      <c r="E32" s="18">
        <f>SUM(B32:D32)</f>
        <v>285696</v>
      </c>
      <c r="O32" s="53"/>
    </row>
    <row r="33" spans="1:15" x14ac:dyDescent="0.3">
      <c r="A33" s="13" t="s">
        <v>9</v>
      </c>
      <c r="B33" s="15">
        <v>19780</v>
      </c>
      <c r="C33" s="18">
        <v>21070</v>
      </c>
      <c r="D33" s="15">
        <v>20516</v>
      </c>
      <c r="E33" s="18">
        <f>SUM(B33:D33)</f>
        <v>61366</v>
      </c>
      <c r="O33" s="53"/>
    </row>
    <row r="34" spans="1:15" ht="15" customHeight="1" x14ac:dyDescent="0.3">
      <c r="A34" s="14"/>
      <c r="B34" s="16"/>
      <c r="C34" s="19"/>
      <c r="D34" s="16"/>
      <c r="E34" s="19"/>
      <c r="O34" s="53"/>
    </row>
    <row r="35" spans="1:15" x14ac:dyDescent="0.3">
      <c r="A35" s="27" t="s">
        <v>52</v>
      </c>
      <c r="B35" s="17">
        <f t="shared" ref="B35:E35" si="5">SUM(B29,B23,B17,B11,B5)</f>
        <v>2344228</v>
      </c>
      <c r="C35" s="20">
        <f t="shared" si="5"/>
        <v>2857755</v>
      </c>
      <c r="D35" s="17">
        <f t="shared" si="5"/>
        <v>2685832</v>
      </c>
      <c r="E35" s="20">
        <f t="shared" si="5"/>
        <v>7888034</v>
      </c>
      <c r="O35" s="53"/>
    </row>
    <row r="36" spans="1:15" x14ac:dyDescent="0.3">
      <c r="O36" s="53"/>
    </row>
    <row r="37" spans="1:15" x14ac:dyDescent="0.3">
      <c r="O37" s="53"/>
    </row>
    <row r="38" spans="1:15" x14ac:dyDescent="0.3">
      <c r="O38" s="53"/>
    </row>
    <row r="39" spans="1:15" ht="15" thickBot="1" x14ac:dyDescent="0.35">
      <c r="A39" s="55" t="s">
        <v>104</v>
      </c>
      <c r="O39" s="53"/>
    </row>
    <row r="40" spans="1:15" ht="15" thickBot="1" x14ac:dyDescent="0.35">
      <c r="A40" s="56"/>
      <c r="B40" s="57"/>
      <c r="C40" s="57"/>
      <c r="D40" s="57"/>
      <c r="E40" s="57"/>
      <c r="F40" s="58"/>
      <c r="O40" s="53"/>
    </row>
    <row r="41" spans="1:15" ht="15" thickBot="1" x14ac:dyDescent="0.35">
      <c r="A41" s="59"/>
      <c r="B41" s="60"/>
      <c r="C41" s="60"/>
      <c r="D41" s="60"/>
      <c r="E41" s="60"/>
      <c r="F41" s="61"/>
      <c r="O41" s="53"/>
    </row>
    <row r="42" spans="1:15" ht="15" thickBot="1" x14ac:dyDescent="0.35">
      <c r="A42" s="59"/>
      <c r="B42" s="60"/>
      <c r="C42" s="60"/>
      <c r="D42" s="60"/>
      <c r="E42" s="60"/>
      <c r="F42" s="61"/>
      <c r="O42" s="53"/>
    </row>
    <row r="43" spans="1:15" ht="15" thickBot="1" x14ac:dyDescent="0.35">
      <c r="A43" s="59"/>
      <c r="B43" s="60"/>
      <c r="C43" s="60"/>
      <c r="D43" s="60"/>
      <c r="E43" s="60"/>
      <c r="F43" s="61"/>
      <c r="O43" s="53"/>
    </row>
    <row r="44" spans="1:15" ht="15" thickBot="1" x14ac:dyDescent="0.35">
      <c r="A44" s="59"/>
      <c r="B44" s="60"/>
      <c r="C44" s="60"/>
      <c r="D44" s="60"/>
      <c r="E44" s="60"/>
      <c r="F44" s="61"/>
      <c r="O44" s="53"/>
    </row>
    <row r="45" spans="1:15" ht="15" thickBot="1" x14ac:dyDescent="0.35">
      <c r="A45" s="59"/>
      <c r="B45" s="60"/>
      <c r="C45" s="60"/>
      <c r="D45" s="60"/>
      <c r="E45" s="60"/>
      <c r="F45" s="61"/>
      <c r="O45" s="53"/>
    </row>
    <row r="46" spans="1:15" ht="15" thickBot="1" x14ac:dyDescent="0.35">
      <c r="A46" s="59"/>
      <c r="B46" s="60"/>
      <c r="C46" s="60"/>
      <c r="D46" s="60"/>
      <c r="E46" s="60"/>
      <c r="F46" s="61"/>
      <c r="O46" s="53"/>
    </row>
    <row r="47" spans="1:15" ht="15" thickBot="1" x14ac:dyDescent="0.35">
      <c r="A47" s="59"/>
      <c r="B47" s="60"/>
      <c r="C47" s="60"/>
      <c r="D47" s="60"/>
      <c r="E47" s="60"/>
      <c r="F47" s="61"/>
      <c r="O47" s="53"/>
    </row>
    <row r="48" spans="1:15" ht="15" thickBot="1" x14ac:dyDescent="0.35">
      <c r="A48" s="59"/>
      <c r="B48" s="60"/>
      <c r="C48" s="60"/>
      <c r="D48" s="60"/>
      <c r="E48" s="60"/>
      <c r="F48" s="61"/>
      <c r="O48" s="53"/>
    </row>
    <row r="49" spans="1:15" ht="15" thickBot="1" x14ac:dyDescent="0.35">
      <c r="A49" s="59"/>
      <c r="B49" s="60"/>
      <c r="C49" s="60"/>
      <c r="D49" s="60"/>
      <c r="E49" s="60"/>
      <c r="F49" s="61"/>
      <c r="H49" s="55" t="s">
        <v>102</v>
      </c>
      <c r="O49" s="53"/>
    </row>
    <row r="50" spans="1:15" ht="15" thickBot="1" x14ac:dyDescent="0.35">
      <c r="A50" s="59"/>
      <c r="B50" s="60"/>
      <c r="C50" s="60"/>
      <c r="D50" s="60"/>
      <c r="E50" s="60"/>
      <c r="F50" s="61"/>
      <c r="O50" s="53"/>
    </row>
    <row r="51" spans="1:15" ht="15" thickBot="1" x14ac:dyDescent="0.35">
      <c r="A51" s="59"/>
      <c r="B51" s="60"/>
      <c r="C51" s="60"/>
      <c r="D51" s="60"/>
      <c r="E51" s="60"/>
      <c r="F51" s="61"/>
      <c r="O51" s="53"/>
    </row>
    <row r="52" spans="1:15" ht="15" thickBot="1" x14ac:dyDescent="0.35">
      <c r="A52" s="59"/>
      <c r="B52" s="60"/>
      <c r="C52" s="60"/>
      <c r="D52" s="60"/>
      <c r="E52" s="60"/>
      <c r="F52" s="61"/>
      <c r="O52" s="53"/>
    </row>
    <row r="53" spans="1:15" ht="15" thickBot="1" x14ac:dyDescent="0.35">
      <c r="A53" s="59"/>
      <c r="B53" s="60"/>
      <c r="C53" s="60"/>
      <c r="D53" s="60"/>
      <c r="E53" s="60"/>
      <c r="F53" s="61"/>
      <c r="O53" s="53"/>
    </row>
    <row r="54" spans="1:15" ht="15" thickBot="1" x14ac:dyDescent="0.35">
      <c r="A54" s="59"/>
      <c r="B54" s="60"/>
      <c r="C54" s="60"/>
      <c r="D54" s="60"/>
      <c r="E54" s="60"/>
      <c r="F54" s="61"/>
      <c r="O54" s="53"/>
    </row>
    <row r="55" spans="1:15" ht="15" thickBot="1" x14ac:dyDescent="0.35">
      <c r="A55" s="59"/>
      <c r="B55" s="60"/>
      <c r="C55" s="60"/>
      <c r="D55" s="60"/>
      <c r="E55" s="60"/>
      <c r="F55" s="61"/>
      <c r="O55" s="53"/>
    </row>
    <row r="56" spans="1:15" ht="15" thickBot="1" x14ac:dyDescent="0.35">
      <c r="A56" s="62"/>
      <c r="B56" s="63"/>
      <c r="C56" s="63"/>
      <c r="D56" s="63"/>
      <c r="E56" s="63"/>
      <c r="F56" s="64"/>
      <c r="O56" s="53"/>
    </row>
    <row r="57" spans="1:15" x14ac:dyDescent="0.3">
      <c r="B57" s="54"/>
      <c r="C57" s="54"/>
      <c r="D57" s="54"/>
      <c r="E57" s="54"/>
      <c r="F57" s="54"/>
      <c r="G57" s="54"/>
    </row>
    <row r="58" spans="1:15" ht="15" thickBot="1" x14ac:dyDescent="0.35">
      <c r="A58" s="55" t="s">
        <v>103</v>
      </c>
    </row>
    <row r="59" spans="1:15" ht="15" thickBot="1" x14ac:dyDescent="0.35">
      <c r="A59" s="56"/>
      <c r="B59" s="57"/>
      <c r="C59" s="57"/>
      <c r="D59" s="57"/>
      <c r="E59" s="57"/>
      <c r="F59" s="58"/>
    </row>
    <row r="60" spans="1:15" ht="15" thickBot="1" x14ac:dyDescent="0.35">
      <c r="A60" s="59"/>
      <c r="B60" s="60"/>
      <c r="C60" s="60"/>
      <c r="D60" s="60"/>
      <c r="E60" s="60"/>
      <c r="F60" s="61"/>
    </row>
    <row r="61" spans="1:15" ht="15" thickBot="1" x14ac:dyDescent="0.35">
      <c r="A61" s="59"/>
      <c r="B61" s="60"/>
      <c r="C61" s="60"/>
      <c r="D61" s="60"/>
      <c r="E61" s="60"/>
      <c r="F61" s="61"/>
    </row>
    <row r="62" spans="1:15" ht="15" thickBot="1" x14ac:dyDescent="0.35">
      <c r="A62" s="59"/>
      <c r="B62" s="60"/>
      <c r="C62" s="60"/>
      <c r="D62" s="60"/>
      <c r="E62" s="60"/>
      <c r="F62" s="61"/>
    </row>
    <row r="63" spans="1:15" ht="15" thickBot="1" x14ac:dyDescent="0.35">
      <c r="A63" s="59"/>
      <c r="B63" s="60"/>
      <c r="C63" s="60"/>
      <c r="D63" s="60"/>
      <c r="E63" s="60"/>
      <c r="F63" s="61"/>
    </row>
    <row r="64" spans="1:15" ht="15" thickBot="1" x14ac:dyDescent="0.35">
      <c r="A64" s="59"/>
      <c r="B64" s="60"/>
      <c r="C64" s="60"/>
      <c r="D64" s="60"/>
      <c r="E64" s="60"/>
      <c r="F64" s="61"/>
      <c r="N64" s="82"/>
    </row>
    <row r="65" spans="1:14" ht="15" thickBot="1" x14ac:dyDescent="0.35">
      <c r="A65" s="59"/>
      <c r="B65" s="60"/>
      <c r="C65" s="60"/>
      <c r="D65" s="60"/>
      <c r="E65" s="60"/>
      <c r="F65" s="61"/>
      <c r="N65" s="82"/>
    </row>
    <row r="66" spans="1:14" ht="15" thickBot="1" x14ac:dyDescent="0.35">
      <c r="A66" s="59"/>
      <c r="B66" s="60"/>
      <c r="C66" s="60"/>
      <c r="D66" s="60"/>
      <c r="E66" s="60"/>
      <c r="F66" s="61"/>
      <c r="N66" s="82"/>
    </row>
    <row r="67" spans="1:14" ht="15" thickBot="1" x14ac:dyDescent="0.35">
      <c r="A67" s="59"/>
      <c r="B67" s="60"/>
      <c r="C67" s="60"/>
      <c r="D67" s="60"/>
      <c r="E67" s="60"/>
      <c r="F67" s="61"/>
      <c r="N67" s="82"/>
    </row>
    <row r="68" spans="1:14" ht="15" thickBot="1" x14ac:dyDescent="0.35">
      <c r="A68" s="59"/>
      <c r="B68" s="60"/>
      <c r="C68" s="60"/>
      <c r="D68" s="60"/>
      <c r="E68" s="60"/>
      <c r="F68" s="61"/>
    </row>
    <row r="69" spans="1:14" ht="15" thickBot="1" x14ac:dyDescent="0.35">
      <c r="A69" s="59"/>
      <c r="B69" s="60"/>
      <c r="C69" s="60"/>
      <c r="D69" s="60"/>
      <c r="E69" s="60"/>
      <c r="F69" s="61"/>
    </row>
    <row r="70" spans="1:14" ht="15" thickBot="1" x14ac:dyDescent="0.35">
      <c r="A70" s="59"/>
      <c r="B70" s="60"/>
      <c r="C70" s="60"/>
      <c r="D70" s="60"/>
      <c r="E70" s="60"/>
      <c r="F70" s="61"/>
    </row>
    <row r="71" spans="1:14" ht="15" thickBot="1" x14ac:dyDescent="0.35">
      <c r="A71" s="59"/>
      <c r="B71" s="60"/>
      <c r="C71" s="60"/>
      <c r="D71" s="60"/>
      <c r="E71" s="60"/>
      <c r="F71" s="61"/>
    </row>
    <row r="72" spans="1:14" ht="15" thickBot="1" x14ac:dyDescent="0.35">
      <c r="A72" s="59"/>
      <c r="B72" s="60"/>
      <c r="C72" s="60"/>
      <c r="D72" s="60"/>
      <c r="E72" s="60"/>
      <c r="F72" s="61"/>
    </row>
    <row r="73" spans="1:14" ht="15" thickBot="1" x14ac:dyDescent="0.35">
      <c r="A73" s="59"/>
      <c r="B73" s="60"/>
      <c r="C73" s="60"/>
      <c r="D73" s="60"/>
      <c r="E73" s="60"/>
      <c r="F73" s="61"/>
    </row>
    <row r="74" spans="1:14" ht="15" thickBot="1" x14ac:dyDescent="0.35">
      <c r="A74" s="59"/>
      <c r="B74" s="60"/>
      <c r="C74" s="60"/>
      <c r="D74" s="60"/>
      <c r="E74" s="60"/>
      <c r="F74" s="61"/>
    </row>
    <row r="75" spans="1:14" ht="15" thickBot="1" x14ac:dyDescent="0.35">
      <c r="A75" s="62"/>
      <c r="B75" s="63"/>
      <c r="C75" s="63"/>
      <c r="D75" s="63"/>
      <c r="E75" s="63"/>
      <c r="F75" s="64"/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Bestellungen 10. Juni</vt:lpstr>
      <vt:lpstr>Verkauf April</vt:lpstr>
      <vt:lpstr>Preisliste</vt:lpstr>
      <vt:lpstr>Verkaufszahlen</vt:lpstr>
      <vt:lpstr>Preisliste!Druckbereich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2015-11-10T10:51:07Z</cp:lastPrinted>
  <dcterms:created xsi:type="dcterms:W3CDTF">2015-08-13T10:59:36Z</dcterms:created>
  <dcterms:modified xsi:type="dcterms:W3CDTF">2016-04-06T18:18:15Z</dcterms:modified>
</cp:coreProperties>
</file>